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тарый комп\Documents\ПРОЕКТ БЮДЖЕТА\ПРОЕКТ 2026-2028\Таблицы к пояснительной\"/>
    </mc:Choice>
  </mc:AlternateContent>
  <bookViews>
    <workbookView xWindow="0" yWindow="0" windowWidth="28800" windowHeight="11235"/>
  </bookViews>
  <sheets>
    <sheet name="МБТ рубли" sheetId="7" r:id="rId1"/>
    <sheet name="МБТ тыс.руб." sheetId="4" r:id="rId2"/>
    <sheet name="МБТсокращен тыс.руб." sheetId="8" r:id="rId3"/>
  </sheets>
  <definedNames>
    <definedName name="_xlnm._FilterDatabase" localSheetId="0" hidden="1">'МБТ рубли'!$A$4:$G$93</definedName>
    <definedName name="_xlnm._FilterDatabase" localSheetId="1" hidden="1">'МБТ тыс.руб.'!$A$4:$I$5</definedName>
    <definedName name="_xlnm._FilterDatabase" localSheetId="2" hidden="1">'МБТсокращен тыс.руб.'!$A$4:$G$5</definedName>
    <definedName name="_xlnm.Print_Area" localSheetId="0">'МБТ рубли'!$A$1:$G$93</definedName>
    <definedName name="_xlnm.Print_Area" localSheetId="1">'МБТ тыс.руб.'!$A$1:$I$91</definedName>
    <definedName name="_xlnm.Print_Area" localSheetId="2">'МБТсокращен тыс.руб.'!$A$1:$G$73</definedName>
  </definedNames>
  <calcPr calcId="152511"/>
</workbook>
</file>

<file path=xl/calcChain.xml><?xml version="1.0" encoding="utf-8"?>
<calcChain xmlns="http://schemas.openxmlformats.org/spreadsheetml/2006/main">
  <c r="D8" i="8" l="1"/>
  <c r="G50" i="4"/>
  <c r="F50" i="4"/>
  <c r="F9" i="4"/>
  <c r="G9" i="4"/>
  <c r="F10" i="4"/>
  <c r="G10" i="4"/>
  <c r="F11" i="4"/>
  <c r="G11" i="4"/>
  <c r="F12" i="4"/>
  <c r="G12" i="4"/>
  <c r="F13" i="4"/>
  <c r="G13" i="4"/>
  <c r="F14" i="4"/>
  <c r="G14" i="4"/>
  <c r="F15" i="4"/>
  <c r="F16" i="4"/>
  <c r="F17" i="4"/>
  <c r="F18" i="4"/>
  <c r="G18" i="4"/>
  <c r="F19" i="4"/>
  <c r="G19" i="4"/>
  <c r="F20" i="4"/>
  <c r="F21" i="4"/>
  <c r="F22" i="4"/>
  <c r="F23" i="4"/>
  <c r="F24" i="4"/>
  <c r="G24" i="4"/>
  <c r="F25" i="4"/>
  <c r="G25" i="4"/>
  <c r="F26" i="4"/>
  <c r="G26" i="4"/>
  <c r="F27" i="4"/>
  <c r="G27" i="4"/>
  <c r="F28" i="4"/>
  <c r="G28" i="4"/>
  <c r="F29" i="4"/>
  <c r="F30" i="4"/>
  <c r="F31" i="4"/>
  <c r="F32" i="4"/>
  <c r="F33" i="4"/>
  <c r="F34" i="4"/>
  <c r="F35" i="4"/>
  <c r="F36" i="4"/>
  <c r="F37" i="4"/>
  <c r="F38" i="4"/>
  <c r="F39" i="4"/>
  <c r="G39" i="4"/>
  <c r="F40" i="4"/>
  <c r="G40" i="4"/>
  <c r="F41" i="4"/>
  <c r="F42" i="4"/>
  <c r="F43" i="4"/>
  <c r="G43" i="4"/>
  <c r="F44" i="4"/>
  <c r="F45" i="4"/>
  <c r="F46" i="4"/>
  <c r="F47" i="4"/>
  <c r="F48" i="4"/>
  <c r="F49" i="4"/>
  <c r="G49" i="4"/>
  <c r="F51" i="4"/>
  <c r="G51" i="4"/>
  <c r="F52" i="4"/>
  <c r="G52" i="4"/>
  <c r="F53" i="4"/>
  <c r="G53" i="4"/>
  <c r="F54" i="4"/>
  <c r="G54" i="4"/>
  <c r="F55" i="4"/>
  <c r="G55" i="4"/>
  <c r="F56" i="4"/>
  <c r="G56" i="4"/>
  <c r="F57" i="4"/>
  <c r="G57" i="4"/>
  <c r="F58" i="4"/>
  <c r="G58" i="4"/>
  <c r="F59" i="4"/>
  <c r="G59" i="4"/>
  <c r="F60" i="4"/>
  <c r="G60" i="4"/>
  <c r="F61" i="4"/>
  <c r="G61" i="4"/>
  <c r="F62" i="4"/>
  <c r="F63" i="4"/>
  <c r="G63" i="4"/>
  <c r="F64" i="4"/>
  <c r="G64" i="4"/>
  <c r="F65" i="4"/>
  <c r="G65" i="4"/>
  <c r="F66" i="4"/>
  <c r="G66" i="4"/>
  <c r="F67" i="4"/>
  <c r="G67" i="4"/>
  <c r="F68" i="4"/>
  <c r="G68" i="4"/>
  <c r="F69" i="4"/>
  <c r="G69" i="4"/>
  <c r="F70" i="4"/>
  <c r="G70" i="4"/>
  <c r="F71" i="4"/>
  <c r="G71" i="4"/>
  <c r="F72" i="4"/>
  <c r="G72" i="4"/>
  <c r="F73" i="4"/>
  <c r="G73" i="4"/>
  <c r="F74" i="4"/>
  <c r="G74" i="4"/>
  <c r="F75" i="4"/>
  <c r="G75" i="4"/>
  <c r="F76" i="4"/>
  <c r="G76" i="4"/>
  <c r="F77" i="4"/>
  <c r="G77" i="4"/>
  <c r="F78" i="4"/>
  <c r="G78" i="4"/>
  <c r="F79" i="4"/>
  <c r="G79" i="4"/>
  <c r="F80" i="4"/>
  <c r="F81" i="4"/>
  <c r="G81" i="4"/>
  <c r="F82" i="4"/>
  <c r="G82" i="4"/>
  <c r="F83" i="4"/>
  <c r="G83" i="4"/>
  <c r="F84" i="4"/>
  <c r="F85" i="4"/>
  <c r="F86" i="4"/>
  <c r="G86" i="4"/>
  <c r="F87" i="4"/>
  <c r="G87" i="4"/>
  <c r="F88" i="4"/>
  <c r="F89" i="4"/>
  <c r="F90" i="4"/>
  <c r="F91" i="4"/>
  <c r="F92" i="4"/>
  <c r="G92" i="4"/>
  <c r="F93" i="4"/>
  <c r="G93" i="4"/>
  <c r="F7" i="4"/>
  <c r="F8" i="4"/>
  <c r="G8" i="4"/>
  <c r="G6" i="4"/>
  <c r="F6" i="4"/>
  <c r="B74" i="4"/>
  <c r="B92" i="4"/>
  <c r="C92" i="4"/>
  <c r="B9" i="4"/>
  <c r="B50" i="4"/>
  <c r="B93" i="4" l="1"/>
  <c r="B92" i="7"/>
  <c r="B72" i="7"/>
  <c r="B62" i="7"/>
  <c r="B41" i="7"/>
  <c r="C27" i="4"/>
  <c r="C27" i="7"/>
  <c r="B50" i="7" l="1"/>
  <c r="B74" i="7"/>
  <c r="B9" i="7"/>
  <c r="B93" i="7" l="1"/>
  <c r="C66" i="4" l="1"/>
  <c r="C74" i="4" s="1"/>
  <c r="C50" i="4"/>
  <c r="C9" i="4"/>
  <c r="C93" i="4" s="1"/>
  <c r="C87" i="7"/>
  <c r="C92" i="7" s="1"/>
  <c r="C72" i="7"/>
  <c r="C66" i="7"/>
  <c r="C53" i="7"/>
  <c r="C49" i="7"/>
  <c r="C43" i="7"/>
  <c r="C25" i="7"/>
  <c r="C50" i="7" s="1"/>
  <c r="C9" i="7"/>
  <c r="C74" i="7" l="1"/>
  <c r="C93" i="7"/>
  <c r="B75" i="8"/>
  <c r="B74" i="8"/>
  <c r="B60" i="8"/>
  <c r="B52" i="8"/>
  <c r="B36" i="8"/>
  <c r="B8" i="8"/>
  <c r="G74" i="8" l="1"/>
  <c r="F74" i="8"/>
  <c r="G60" i="8"/>
  <c r="F60" i="8"/>
  <c r="G36" i="8"/>
  <c r="F36" i="8"/>
  <c r="G8" i="8"/>
  <c r="F8" i="8"/>
  <c r="C8" i="8"/>
  <c r="D9" i="8"/>
  <c r="E9" i="8"/>
  <c r="D10" i="8"/>
  <c r="E10" i="8"/>
  <c r="D11" i="8"/>
  <c r="E11" i="8"/>
  <c r="D12" i="8"/>
  <c r="E12" i="8"/>
  <c r="D13" i="8"/>
  <c r="E13" i="8"/>
  <c r="D14" i="8"/>
  <c r="D15" i="8"/>
  <c r="D16" i="8"/>
  <c r="D17" i="8"/>
  <c r="D18" i="8"/>
  <c r="D19" i="8"/>
  <c r="D20" i="8"/>
  <c r="D21" i="8"/>
  <c r="E21" i="8"/>
  <c r="D22" i="8"/>
  <c r="E22" i="8"/>
  <c r="D23" i="8"/>
  <c r="D24" i="8"/>
  <c r="E24" i="8"/>
  <c r="D25" i="8"/>
  <c r="D26" i="8"/>
  <c r="D27" i="8"/>
  <c r="E27" i="8"/>
  <c r="D28" i="8"/>
  <c r="D29" i="8"/>
  <c r="D30" i="8"/>
  <c r="D31" i="8"/>
  <c r="D32" i="8"/>
  <c r="E32" i="8"/>
  <c r="D33" i="8"/>
  <c r="D34" i="8"/>
  <c r="D35" i="8"/>
  <c r="E35" i="8"/>
  <c r="C36" i="8"/>
  <c r="D37" i="8"/>
  <c r="E37" i="8"/>
  <c r="D38" i="8"/>
  <c r="E38" i="8"/>
  <c r="D39" i="8"/>
  <c r="E39" i="8"/>
  <c r="D40" i="8"/>
  <c r="E40" i="8"/>
  <c r="D41" i="8"/>
  <c r="E41" i="8"/>
  <c r="D42" i="8"/>
  <c r="E42" i="8"/>
  <c r="D43" i="8"/>
  <c r="E43" i="8"/>
  <c r="D44" i="8"/>
  <c r="E44" i="8"/>
  <c r="D45" i="8"/>
  <c r="E45" i="8"/>
  <c r="D46" i="8"/>
  <c r="E46" i="8"/>
  <c r="D47" i="8"/>
  <c r="E47" i="8"/>
  <c r="D48" i="8"/>
  <c r="D49" i="8"/>
  <c r="E49" i="8"/>
  <c r="D50" i="8"/>
  <c r="E50" i="8"/>
  <c r="D51" i="8"/>
  <c r="E51" i="8"/>
  <c r="D52" i="8"/>
  <c r="E52" i="8"/>
  <c r="D53" i="8"/>
  <c r="E53" i="8"/>
  <c r="D54" i="8"/>
  <c r="E54" i="8"/>
  <c r="D55" i="8"/>
  <c r="E55" i="8"/>
  <c r="D56" i="8"/>
  <c r="E56" i="8"/>
  <c r="D57" i="8"/>
  <c r="E57" i="8"/>
  <c r="D58" i="8"/>
  <c r="E58" i="8"/>
  <c r="D59" i="8"/>
  <c r="E59" i="8"/>
  <c r="C60" i="8"/>
  <c r="E60" i="8" s="1"/>
  <c r="D61" i="8"/>
  <c r="E61" i="8"/>
  <c r="D62" i="8"/>
  <c r="E62" i="8"/>
  <c r="D63" i="8"/>
  <c r="E63" i="8"/>
  <c r="D64" i="8"/>
  <c r="D65" i="8"/>
  <c r="E65" i="8"/>
  <c r="D66" i="8"/>
  <c r="E66" i="8"/>
  <c r="D67" i="8"/>
  <c r="E67" i="8"/>
  <c r="D68" i="8"/>
  <c r="D69" i="8"/>
  <c r="D70" i="8"/>
  <c r="D71" i="8"/>
  <c r="E71" i="8"/>
  <c r="D72" i="8"/>
  <c r="D73" i="8"/>
  <c r="C74" i="8"/>
  <c r="G75" i="8" l="1"/>
  <c r="F75" i="8"/>
  <c r="D74" i="8"/>
  <c r="E36" i="8"/>
  <c r="D36" i="8"/>
  <c r="C75" i="8"/>
  <c r="D60" i="8"/>
  <c r="E74" i="8"/>
  <c r="E75" i="8" l="1"/>
  <c r="D75" i="8"/>
  <c r="E7" i="8" l="1"/>
  <c r="D7" i="8"/>
  <c r="E6" i="8"/>
  <c r="D6" i="8"/>
  <c r="I9" i="4"/>
  <c r="H9" i="4"/>
  <c r="E9" i="4"/>
  <c r="D9" i="4"/>
  <c r="E8" i="8" l="1"/>
  <c r="E50" i="4" l="1"/>
  <c r="H50" i="4"/>
  <c r="I50" i="4"/>
  <c r="E92" i="4" l="1"/>
  <c r="H92" i="4"/>
  <c r="I92" i="4"/>
  <c r="D92" i="4"/>
  <c r="I74" i="4"/>
  <c r="H74" i="4"/>
  <c r="E74" i="4"/>
  <c r="E93" i="4" l="1"/>
  <c r="I93" i="4"/>
  <c r="H93" i="4"/>
  <c r="K17" i="7" l="1"/>
  <c r="I17" i="7"/>
  <c r="G92" i="7"/>
  <c r="F92" i="7"/>
  <c r="E92" i="7"/>
  <c r="F50" i="7"/>
  <c r="J79" i="7" l="1"/>
  <c r="G72" i="7"/>
  <c r="G74" i="7" s="1"/>
  <c r="F72" i="7"/>
  <c r="E72" i="7"/>
  <c r="D50" i="4" l="1"/>
  <c r="D74" i="4" l="1"/>
  <c r="D43" i="7"/>
  <c r="D66" i="7"/>
  <c r="D93" i="4" l="1"/>
  <c r="G50" i="7"/>
  <c r="E43" i="7" l="1"/>
  <c r="E49" i="7" l="1"/>
  <c r="E50" i="7" s="1"/>
  <c r="K79" i="7" l="1"/>
  <c r="L79" i="7"/>
  <c r="K76" i="7"/>
  <c r="L76" i="7"/>
  <c r="J76" i="7"/>
  <c r="I50" i="7" l="1"/>
  <c r="J50" i="7"/>
  <c r="H50" i="7"/>
  <c r="M12" i="7"/>
  <c r="N12" i="7"/>
  <c r="L12" i="7"/>
  <c r="J58" i="7"/>
  <c r="K58" i="7"/>
  <c r="I58" i="7"/>
  <c r="K14" i="7" l="1"/>
  <c r="I14" i="7" l="1"/>
  <c r="J14" i="7"/>
  <c r="J74" i="7" l="1"/>
  <c r="G9" i="7"/>
  <c r="G93" i="7" s="1"/>
  <c r="D87" i="7"/>
  <c r="D92" i="7" s="1"/>
  <c r="F74" i="7"/>
  <c r="I74" i="7" s="1"/>
  <c r="E74" i="7"/>
  <c r="D72" i="7"/>
  <c r="D53" i="7"/>
  <c r="D49" i="7"/>
  <c r="D25" i="7"/>
  <c r="D50" i="7" s="1"/>
  <c r="F9" i="7"/>
  <c r="E9" i="7"/>
  <c r="D9" i="7"/>
  <c r="E93" i="7" l="1"/>
  <c r="H74" i="7"/>
  <c r="F93" i="7"/>
  <c r="D74" i="7"/>
  <c r="D93" i="7" l="1"/>
</calcChain>
</file>

<file path=xl/sharedStrings.xml><?xml version="1.0" encoding="utf-8"?>
<sst xmlns="http://schemas.openxmlformats.org/spreadsheetml/2006/main" count="339" uniqueCount="114">
  <si>
    <t>сумма</t>
  </si>
  <si>
    <t>%</t>
  </si>
  <si>
    <t>Дотации, связанные с особым режимом безопасного функционирования закрытых административно-территориальных образований</t>
  </si>
  <si>
    <t>Дотации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</si>
  <si>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</si>
  <si>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Субсидия на организацию отдыха детей Мурманской области в муниципальных образовательных организациях</t>
  </si>
  <si>
    <t>Субсидии</t>
  </si>
  <si>
    <t>Субвенция на реализацию Закона 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</si>
  <si>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Субвенция на обеспечение бесплатным питанием отдельных категорий обучающихся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</si>
  <si>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</si>
  <si>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</si>
  <si>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</si>
  <si>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</si>
  <si>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Субвенция на реализацию Закона 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</si>
  <si>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</si>
  <si>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</si>
  <si>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</si>
  <si>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</si>
  <si>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на реализацию Закона Мурманской области "Об административных комиссиях"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</si>
  <si>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</si>
  <si>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</si>
  <si>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Субвенция на возмещение расходов по гарантированному перечню услуг по погребению</t>
  </si>
  <si>
    <t>Прогноз</t>
  </si>
  <si>
    <t xml:space="preserve">Наименование </t>
  </si>
  <si>
    <t xml:space="preserve">Субсидия  на софинансирование расходных обязательств муниципальных образований на оплату взносов на капитальный ремонт за муниципальный жилой фонд 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</si>
  <si>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</si>
  <si>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</si>
  <si>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</si>
  <si>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</si>
  <si>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Иные МБТ</t>
  </si>
  <si>
    <t xml:space="preserve">ВСЕГО </t>
  </si>
  <si>
    <t xml:space="preserve"> Предоставление субвенции на реализацию закона Мурманской области "О единой субвенции местным бюджетам на финансовое обеспечение образовательной деятельности" </t>
  </si>
  <si>
    <t>Субвенции</t>
  </si>
  <si>
    <t>Субвенция местным бюджетам на осуществление органами местного самоуправления государственных полномочий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</si>
  <si>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Дотации на выравнивание бюджетной обеспеченности муниципальных районов (городских округов, муниципальных округов)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</si>
  <si>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</si>
  <si>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</si>
  <si>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Осуществление переданных полномочий Российской Федерации на государственную регистрацию актов гражданского состояния</t>
  </si>
  <si>
    <t>Реализация программ формирования современной городской среды</t>
  </si>
  <si>
    <t>Государственная поддержка отрасли культуры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</si>
  <si>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</si>
  <si>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рубли</t>
  </si>
  <si>
    <t>Субсидии на реализацию инициативных проектов в муниципальных образованиях Мурманской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</si>
  <si>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</si>
  <si>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</si>
  <si>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</si>
  <si>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</si>
  <si>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тыс.руб.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</si>
  <si>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</si>
  <si>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Субсидия бюджетам муниципальных образований на техническое сопровождение программного обеспечения "Сиситема АРМ муниципального образования"</t>
  </si>
  <si>
    <t>Субсидия на софинансирование капитальных вложений в объекты муниципальной собственности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</si>
  <si>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</si>
  <si>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</si>
  <si>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</t>
  </si>
  <si>
    <t>Создание модельных муниципальных библиотек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</si>
  <si>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</si>
  <si>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8 - 11 классов общеобразовательных организаций Мурманской области</t>
  </si>
  <si>
    <t>Субсидии из областного бюджета местным бюджетам на предоставление бесплатного питания отдельным категориям обучающихся по образовательным программам начального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</si>
  <si>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</si>
  <si>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-</t>
  </si>
  <si>
    <t>Межбюджетные трансферты на 2025 - 2028 годы</t>
  </si>
  <si>
    <t xml:space="preserve"> Отклонения                                        2026 к 2025 году 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</si>
  <si>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</si>
  <si>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</si>
  <si>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Субсидии из областного бюджета местным бюджетам на софинансирование расходов, направляемых на оплату труда и начисления на выплаты по оплате труда работникам муниципальных учреждений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</si>
  <si>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</si>
  <si>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Реализация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</si>
  <si>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Развитие сети учреждений культурно-досугового типа</t>
  </si>
  <si>
    <t>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24.07.2007 № 221-ФЗ "О кадастровой деятельности"</t>
  </si>
  <si>
    <t>Иные межбюджетные трансферты из областного бюджета местным бюджетам на обеспечение ежемесячных губернаторских поощрительных выплат руководителям органов местного самоуправления муниципальных образований Мурманской области, осуществляющих управление в сфере образования, на территории которых проведены мероприятия по реорганизации образовательных организаций в форме присоединения (слияния), и руководителям, возглавившим муниципальную образовательную организацию, созданную путем реорганизации в форме присоединения (слияния) (за счет средств резервного фонда Правительства Мурманской области)</t>
  </si>
  <si>
    <t>051Ю650500</t>
  </si>
  <si>
    <t>051Ю6А0500</t>
  </si>
  <si>
    <t>051Ю653030</t>
  </si>
  <si>
    <t>051Ю6А3030</t>
  </si>
  <si>
    <t>05201L3040</t>
  </si>
  <si>
    <t>05201А3040</t>
  </si>
  <si>
    <t>0520171250</t>
  </si>
  <si>
    <t>051Ю651790</t>
  </si>
  <si>
    <t>0510177080</t>
  </si>
  <si>
    <t>30027</t>
  </si>
  <si>
    <t>35082</t>
  </si>
  <si>
    <t>35120</t>
  </si>
  <si>
    <t>35930</t>
  </si>
  <si>
    <t>39998</t>
  </si>
  <si>
    <t>Субсидии бюджетам городских округов на техническое оснащение региональных и муниципальных музеев</t>
  </si>
  <si>
    <t xml:space="preserve">Модернизация учреждений культуры, включая создание детских культурно-просветительских центров на базе учреждений культуры </t>
  </si>
  <si>
    <t>Осуществление капитального ремонта объектов спортивной инфраструктуры государственной собственности субъектов Российской Федерации (муниципальной собственности)</t>
  </si>
  <si>
    <t>Обеспечение комплексного развития сельских территорий</t>
  </si>
  <si>
    <t>Иные межбюджетные трансферты из областного бюджета местным бюджетам на обеспечение ежемесячных губернаторских поощрительных выплат руководителям, возглавившим муниципальное учреждение культуры или образования в сфере культуры, созданное путем реорганизации в форме присоединения (слияния)</t>
  </si>
  <si>
    <t>Иной межбюджетный трансферт из областного бюджета местным бюджетам на обеспечение ежемесячных губернаторских поощрительных выплат руководителям спортивных школ</t>
  </si>
  <si>
    <t>2025 (Утверждено Решением)</t>
  </si>
  <si>
    <t>2025                     утверждено</t>
  </si>
  <si>
    <t>2025                          ожидаемое</t>
  </si>
  <si>
    <t>2025                    план</t>
  </si>
  <si>
    <t>2025                    ожидаемое</t>
  </si>
  <si>
    <t>Дотации бюджетам городских округов на поддержку мер по обеспечению сбалансированности бюджетов</t>
  </si>
  <si>
    <t>Строительство и реконструкция (модернизация) объектов питьевого водоснабжения</t>
  </si>
  <si>
    <t>Модернизации систем коммунальной инфраструктуры за счет средств, поступивших от публично-правовой компании "Фонд развития территорий"</t>
  </si>
  <si>
    <t>Модернизация систем коммунальной инфраструктуры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</si>
  <si>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</si>
  <si>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Создание виртуальных концертных залов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</si>
  <si>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</si>
  <si>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Субсидия из областного бюджета местным на реализацию мероприятий по замене окон в муниципальных общеобразовательных организациях</t>
  </si>
  <si>
    <t>Субсидии из областного бюджета местным бюджетам на мероприятия по развитию инфраструктуры молодежных пространств</t>
  </si>
  <si>
    <t>Субсидия бюджетам муниципальных образований на открытие спортивных пространств для молодежи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</si>
  <si>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</si>
  <si>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Субсидия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</si>
  <si>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Субсидия на приобретение коммунальной техники для уборки территорий муниципальных образований Мурманской области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</si>
  <si>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</si>
  <si>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</si>
  <si>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</si>
  <si>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</si>
  <si>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Иные межбюджетные трансферты из областного бюджета местным бюджетам за достижение значений показателей деятельности в укреплении гражданского единства жителей Мурманской области (за счет средств резервного фонда Правительства Мурманской области)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</si>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</sst>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4">
    <xf numFmtId="0" fontId="0" fillId="0" borderId="0"/>
    <xf numFmtId="0" fontId="4" fillId="0" borderId="2">
      <alignment horizontal="left" vertical="top" wrapText="1"/>
    </xf>
    <xf numFmtId="0" fontId="5" fillId="0" borderId="0"/>
    <xf numFmtId="0" fontId="4" fillId="0" borderId="2">
      <alignment horizontal="left" vertical="top" wrapText="1"/>
    </xf>
  </cellStyleXfs>
  <cellXfs count="10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top"/>
    </xf>
    <xf numFmtId="0" fontId="1" fillId="2" borderId="0" xfId="0" applyFont="1" applyFill="1"/>
    <xf numFmtId="4" fontId="3" fillId="2" borderId="1" xfId="0" applyNumberFormat="1" applyFont="1" applyFill="1" applyBorder="1" applyAlignment="1">
      <alignment vertical="top"/>
    </xf>
    <xf numFmtId="4" fontId="3" fillId="2" borderId="1" xfId="0" applyNumberFormat="1" applyFont="1" applyFill="1" applyBorder="1" applyAlignment="1">
      <alignment vertical="top" wrapText="1"/>
    </xf>
    <xf numFmtId="4" fontId="3" fillId="2" borderId="0" xfId="0" applyNumberFormat="1" applyFont="1" applyFill="1" applyAlignment="1">
      <alignment vertical="top"/>
    </xf>
    <xf numFmtId="4" fontId="3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4" fontId="10" fillId="2" borderId="0" xfId="0" applyNumberFormat="1" applyFont="1" applyFill="1" applyAlignment="1">
      <alignment vertical="top"/>
    </xf>
    <xf numFmtId="4" fontId="10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49" fontId="11" fillId="0" borderId="1" xfId="0" applyNumberFormat="1" applyFont="1" applyBorder="1" applyAlignment="1">
      <alignment vertical="top" wrapText="1" shrinkToFit="1"/>
    </xf>
    <xf numFmtId="4" fontId="12" fillId="0" borderId="0" xfId="0" applyNumberFormat="1" applyFont="1" applyAlignment="1">
      <alignment vertical="top" wrapText="1"/>
    </xf>
    <xf numFmtId="164" fontId="3" fillId="2" borderId="0" xfId="0" applyNumberFormat="1" applyFont="1" applyFill="1" applyAlignment="1">
      <alignment vertical="top"/>
    </xf>
    <xf numFmtId="164" fontId="3" fillId="0" borderId="0" xfId="0" applyNumberFormat="1" applyFont="1" applyAlignment="1">
      <alignment vertical="top"/>
    </xf>
    <xf numFmtId="164" fontId="8" fillId="0" borderId="1" xfId="0" applyNumberFormat="1" applyFont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4" fontId="1" fillId="0" borderId="0" xfId="0" applyNumberFormat="1" applyFont="1"/>
    <xf numFmtId="0" fontId="3" fillId="2" borderId="1" xfId="0" applyNumberFormat="1" applyFont="1" applyFill="1" applyBorder="1" applyAlignment="1">
      <alignment horizontal="center" vertical="top" wrapText="1"/>
    </xf>
    <xf numFmtId="4" fontId="3" fillId="0" borderId="0" xfId="0" applyNumberFormat="1" applyFont="1"/>
    <xf numFmtId="4" fontId="9" fillId="2" borderId="0" xfId="0" applyNumberFormat="1" applyFont="1" applyFill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vertical="top"/>
    </xf>
    <xf numFmtId="0" fontId="14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left" vertical="top" wrapText="1"/>
    </xf>
    <xf numFmtId="0" fontId="16" fillId="0" borderId="1" xfId="3" applyNumberFormat="1" applyFont="1" applyBorder="1" applyAlignment="1" applyProtection="1">
      <alignment horizontal="left" vertical="top" wrapText="1"/>
    </xf>
    <xf numFmtId="49" fontId="17" fillId="0" borderId="1" xfId="0" applyNumberFormat="1" applyFont="1" applyFill="1" applyBorder="1" applyAlignment="1">
      <alignment vertical="top" wrapText="1" shrinkToFit="1"/>
    </xf>
    <xf numFmtId="0" fontId="16" fillId="2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4" fontId="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2" borderId="0" xfId="0" applyFont="1" applyFill="1" applyAlignment="1">
      <alignment vertical="top"/>
    </xf>
    <xf numFmtId="4" fontId="3" fillId="2" borderId="0" xfId="0" applyNumberFormat="1" applyFont="1" applyFill="1" applyBorder="1" applyAlignment="1">
      <alignment vertical="top"/>
    </xf>
    <xf numFmtId="0" fontId="1" fillId="0" borderId="0" xfId="0" applyFont="1" applyBorder="1" applyAlignment="1">
      <alignment vertical="top"/>
    </xf>
    <xf numFmtId="49" fontId="1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 vertical="top"/>
    </xf>
    <xf numFmtId="49" fontId="1" fillId="2" borderId="0" xfId="0" applyNumberFormat="1" applyFont="1" applyFill="1" applyAlignment="1">
      <alignment horizontal="right" vertical="top"/>
    </xf>
    <xf numFmtId="2" fontId="3" fillId="2" borderId="1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vertical="top" wrapText="1"/>
    </xf>
    <xf numFmtId="49" fontId="1" fillId="2" borderId="0" xfId="0" applyNumberFormat="1" applyFont="1" applyFill="1" applyAlignment="1">
      <alignment vertical="top"/>
    </xf>
    <xf numFmtId="2" fontId="3" fillId="2" borderId="1" xfId="0" applyNumberFormat="1" applyFont="1" applyFill="1" applyBorder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3" fillId="2" borderId="0" xfId="0" applyNumberFormat="1" applyFont="1" applyFill="1" applyAlignment="1">
      <alignment horizontal="right" vertical="top"/>
    </xf>
    <xf numFmtId="164" fontId="3" fillId="2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vertical="top" wrapText="1"/>
    </xf>
    <xf numFmtId="164" fontId="1" fillId="0" borderId="0" xfId="0" applyNumberFormat="1" applyFont="1"/>
    <xf numFmtId="0" fontId="16" fillId="0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164" fontId="3" fillId="0" borderId="1" xfId="0" applyNumberFormat="1" applyFont="1" applyBorder="1" applyAlignment="1">
      <alignment horizontal="right" vertical="top"/>
    </xf>
    <xf numFmtId="0" fontId="18" fillId="3" borderId="1" xfId="0" applyFont="1" applyFill="1" applyBorder="1" applyAlignment="1">
      <alignment wrapText="1"/>
    </xf>
    <xf numFmtId="164" fontId="6" fillId="3" borderId="1" xfId="0" applyNumberFormat="1" applyFont="1" applyFill="1" applyBorder="1" applyAlignment="1"/>
    <xf numFmtId="0" fontId="1" fillId="0" borderId="0" xfId="0" applyFont="1" applyAlignment="1"/>
    <xf numFmtId="4" fontId="6" fillId="3" borderId="1" xfId="0" applyNumberFormat="1" applyFont="1" applyFill="1" applyBorder="1" applyAlignment="1"/>
    <xf numFmtId="0" fontId="15" fillId="3" borderId="1" xfId="0" applyFont="1" applyFill="1" applyBorder="1" applyAlignment="1">
      <alignment horizontal="left" wrapText="1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9" fillId="2" borderId="1" xfId="3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>
      <alignment vertical="center" wrapText="1" shrinkToFit="1"/>
    </xf>
    <xf numFmtId="0" fontId="19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/>
    <xf numFmtId="4" fontId="3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/>
    <xf numFmtId="164" fontId="6" fillId="2" borderId="1" xfId="0" applyNumberFormat="1" applyFont="1" applyFill="1" applyBorder="1" applyAlignment="1">
      <alignment horizontal="right"/>
    </xf>
    <xf numFmtId="0" fontId="18" fillId="2" borderId="1" xfId="0" applyFont="1" applyFill="1" applyBorder="1" applyAlignment="1">
      <alignment wrapText="1"/>
    </xf>
    <xf numFmtId="4" fontId="11" fillId="0" borderId="0" xfId="0" applyNumberFormat="1" applyFont="1" applyAlignment="1">
      <alignment vertical="top" wrapText="1"/>
    </xf>
    <xf numFmtId="4" fontId="2" fillId="0" borderId="0" xfId="0" applyNumberFormat="1" applyFont="1" applyAlignment="1">
      <alignment vertical="top"/>
    </xf>
    <xf numFmtId="0" fontId="15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vertical="top"/>
    </xf>
    <xf numFmtId="164" fontId="6" fillId="3" borderId="1" xfId="0" applyNumberFormat="1" applyFont="1" applyFill="1" applyBorder="1" applyAlignment="1">
      <alignment horizontal="right" vertical="top"/>
    </xf>
    <xf numFmtId="4" fontId="1" fillId="0" borderId="0" xfId="0" applyNumberFormat="1" applyFont="1" applyAlignment="1"/>
    <xf numFmtId="0" fontId="2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</cellXfs>
  <cellStyles count="4">
    <cellStyle name="ex66" xfId="1"/>
    <cellStyle name="ex68" xfId="3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42"/>
  <sheetViews>
    <sheetView tabSelected="1" topLeftCell="A76" workbookViewId="0">
      <selection activeCell="K85" sqref="K85"/>
    </sheetView>
  </sheetViews>
  <sheetFormatPr defaultRowHeight="12" x14ac:dyDescent="0.2"/>
  <cols>
    <col min="1" max="1" width="69.28515625" style="14" customWidth="1"/>
    <col min="2" max="2" width="14.7109375" style="80" customWidth="1"/>
    <col min="3" max="3" width="14.7109375" style="14" customWidth="1"/>
    <col min="4" max="4" width="13.42578125" style="13" customWidth="1"/>
    <col min="5" max="5" width="13.42578125" style="7" customWidth="1"/>
    <col min="6" max="6" width="13.42578125" style="11" customWidth="1"/>
    <col min="7" max="7" width="13.42578125" style="12" customWidth="1"/>
    <col min="8" max="8" width="11.5703125" style="40" customWidth="1"/>
    <col min="9" max="11" width="13.140625" style="3" customWidth="1"/>
    <col min="12" max="12" width="13.85546875" style="1" customWidth="1"/>
    <col min="13" max="14" width="11.42578125" style="1" customWidth="1"/>
    <col min="15" max="16384" width="9.140625" style="1"/>
  </cols>
  <sheetData>
    <row r="2" spans="1:14" x14ac:dyDescent="0.2">
      <c r="A2" s="89" t="s">
        <v>60</v>
      </c>
      <c r="B2" s="89"/>
      <c r="C2" s="89"/>
      <c r="D2" s="89"/>
      <c r="E2" s="89"/>
      <c r="F2" s="89"/>
      <c r="G2" s="89"/>
    </row>
    <row r="3" spans="1:14" x14ac:dyDescent="0.2">
      <c r="F3" s="25"/>
      <c r="G3" s="26" t="s">
        <v>41</v>
      </c>
    </row>
    <row r="4" spans="1:14" x14ac:dyDescent="0.2">
      <c r="A4" s="90" t="s">
        <v>23</v>
      </c>
      <c r="B4" s="93">
        <v>2024</v>
      </c>
      <c r="C4" s="91" t="s">
        <v>91</v>
      </c>
      <c r="D4" s="91" t="s">
        <v>92</v>
      </c>
      <c r="E4" s="92" t="s">
        <v>22</v>
      </c>
      <c r="F4" s="92"/>
      <c r="G4" s="92"/>
    </row>
    <row r="5" spans="1:14" x14ac:dyDescent="0.2">
      <c r="A5" s="90"/>
      <c r="B5" s="93"/>
      <c r="C5" s="91"/>
      <c r="D5" s="91"/>
      <c r="E5" s="23">
        <v>2026</v>
      </c>
      <c r="F5" s="23">
        <v>2027</v>
      </c>
      <c r="G5" s="23">
        <v>2028</v>
      </c>
    </row>
    <row r="6" spans="1:14" ht="21" x14ac:dyDescent="0.2">
      <c r="A6" s="28" t="s">
        <v>2</v>
      </c>
      <c r="B6" s="5">
        <v>254895498</v>
      </c>
      <c r="C6" s="5">
        <v>489403000</v>
      </c>
      <c r="D6" s="5">
        <v>489403000</v>
      </c>
      <c r="E6" s="5">
        <v>538343000</v>
      </c>
      <c r="F6" s="5">
        <v>342582000</v>
      </c>
      <c r="G6" s="5">
        <v>376840000</v>
      </c>
      <c r="H6" s="41"/>
    </row>
    <row r="7" spans="1:14" x14ac:dyDescent="0.2">
      <c r="A7" s="28" t="s">
        <v>95</v>
      </c>
      <c r="B7" s="5">
        <v>37537046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41"/>
    </row>
    <row r="8" spans="1:14" s="2" customFormat="1" ht="12.75" customHeight="1" x14ac:dyDescent="0.2">
      <c r="A8" s="33" t="s">
        <v>34</v>
      </c>
      <c r="B8" s="5">
        <v>537991000</v>
      </c>
      <c r="C8" s="5">
        <v>231025357</v>
      </c>
      <c r="D8" s="5">
        <v>231025357</v>
      </c>
      <c r="E8" s="5">
        <v>125401479</v>
      </c>
      <c r="F8" s="5">
        <v>0</v>
      </c>
      <c r="G8" s="5">
        <v>0</v>
      </c>
      <c r="H8" s="42"/>
      <c r="I8" s="36"/>
      <c r="J8" s="36"/>
      <c r="K8" s="36"/>
    </row>
    <row r="9" spans="1:14" s="61" customFormat="1" x14ac:dyDescent="0.2">
      <c r="A9" s="82" t="s">
        <v>3</v>
      </c>
      <c r="B9" s="62">
        <f t="shared" ref="B9:G9" si="0">SUM(B6:B8)</f>
        <v>830423544</v>
      </c>
      <c r="C9" s="62">
        <f t="shared" si="0"/>
        <v>720428357</v>
      </c>
      <c r="D9" s="62">
        <f t="shared" si="0"/>
        <v>720428357</v>
      </c>
      <c r="E9" s="62">
        <f t="shared" si="0"/>
        <v>663744479</v>
      </c>
      <c r="F9" s="62">
        <f t="shared" si="0"/>
        <v>342582000</v>
      </c>
      <c r="G9" s="62">
        <f t="shared" si="0"/>
        <v>376840000</v>
      </c>
      <c r="H9" s="40"/>
    </row>
    <row r="10" spans="1:14" ht="31.5" x14ac:dyDescent="0.2">
      <c r="A10" s="28" t="s">
        <v>4</v>
      </c>
      <c r="B10" s="5">
        <v>2267100</v>
      </c>
      <c r="C10" s="5">
        <v>2476300</v>
      </c>
      <c r="D10" s="5">
        <v>2476300</v>
      </c>
      <c r="E10" s="5">
        <v>2397200</v>
      </c>
      <c r="F10" s="5">
        <v>2578800</v>
      </c>
      <c r="G10" s="5">
        <v>2821900</v>
      </c>
      <c r="H10" s="41"/>
    </row>
    <row r="11" spans="1:14" ht="21" x14ac:dyDescent="0.2">
      <c r="A11" s="56" t="s">
        <v>57</v>
      </c>
      <c r="B11" s="5">
        <v>13721300</v>
      </c>
      <c r="C11" s="5">
        <v>16205600</v>
      </c>
      <c r="D11" s="5">
        <v>16205600</v>
      </c>
      <c r="E11" s="5">
        <v>19272200</v>
      </c>
      <c r="F11" s="5">
        <v>19272200</v>
      </c>
      <c r="G11" s="5">
        <v>19272200</v>
      </c>
      <c r="H11" s="41" t="s">
        <v>76</v>
      </c>
      <c r="I11" s="38">
        <v>393400</v>
      </c>
      <c r="J11" s="38">
        <v>393400</v>
      </c>
      <c r="K11" s="38">
        <v>393400</v>
      </c>
      <c r="L11" s="22"/>
    </row>
    <row r="12" spans="1:14" ht="21" x14ac:dyDescent="0.2">
      <c r="A12" s="56" t="s">
        <v>58</v>
      </c>
      <c r="B12" s="5">
        <v>49500700</v>
      </c>
      <c r="C12" s="5">
        <v>51992300</v>
      </c>
      <c r="D12" s="5">
        <v>51992300</v>
      </c>
      <c r="E12" s="5">
        <v>52955700</v>
      </c>
      <c r="F12" s="5">
        <v>55070500</v>
      </c>
      <c r="G12" s="5">
        <v>57270900</v>
      </c>
      <c r="H12" s="41" t="s">
        <v>74</v>
      </c>
      <c r="I12" s="38">
        <v>1080800</v>
      </c>
      <c r="J12" s="38">
        <v>1123900</v>
      </c>
      <c r="K12" s="38">
        <v>1168800</v>
      </c>
      <c r="L12" s="22">
        <f>E11+E12+E13</f>
        <v>73587400</v>
      </c>
      <c r="M12" s="22">
        <f t="shared" ref="M12:N12" si="1">F11+F12+F13</f>
        <v>74342700</v>
      </c>
      <c r="N12" s="22">
        <f t="shared" si="1"/>
        <v>76543100</v>
      </c>
    </row>
    <row r="13" spans="1:14" ht="21" x14ac:dyDescent="0.2">
      <c r="A13" s="56" t="s">
        <v>58</v>
      </c>
      <c r="B13" s="5">
        <v>0</v>
      </c>
      <c r="C13" s="5">
        <v>6728300</v>
      </c>
      <c r="D13" s="5">
        <v>6728300</v>
      </c>
      <c r="E13" s="5">
        <v>1359500</v>
      </c>
      <c r="F13" s="5">
        <v>0</v>
      </c>
      <c r="G13" s="5">
        <v>0</v>
      </c>
      <c r="H13" s="41" t="s">
        <v>75</v>
      </c>
      <c r="I13" s="38">
        <v>27800</v>
      </c>
      <c r="J13" s="39">
        <v>0</v>
      </c>
      <c r="K13" s="39">
        <v>0</v>
      </c>
    </row>
    <row r="14" spans="1:14" s="9" customFormat="1" ht="13.5" customHeight="1" x14ac:dyDescent="0.25">
      <c r="A14" s="28" t="s">
        <v>5</v>
      </c>
      <c r="B14" s="5">
        <v>2666600</v>
      </c>
      <c r="C14" s="5">
        <v>2744300</v>
      </c>
      <c r="D14" s="5">
        <v>2744300</v>
      </c>
      <c r="E14" s="5">
        <v>2726600</v>
      </c>
      <c r="F14" s="5">
        <v>2726500</v>
      </c>
      <c r="G14" s="5">
        <v>2728700</v>
      </c>
      <c r="H14" s="41"/>
      <c r="I14" s="38">
        <f>E14/75*100*0.25</f>
        <v>908866.66666666663</v>
      </c>
      <c r="J14" s="38">
        <f t="shared" ref="J14" si="2">F14/75*100*0.25</f>
        <v>908833.33333333337</v>
      </c>
      <c r="K14" s="38">
        <f>G14/75*100*0.25</f>
        <v>909566.66666666663</v>
      </c>
    </row>
    <row r="15" spans="1:14" s="9" customFormat="1" ht="21" x14ac:dyDescent="0.25">
      <c r="A15" s="28" t="s">
        <v>62</v>
      </c>
      <c r="B15" s="5">
        <v>0</v>
      </c>
      <c r="C15" s="5">
        <v>0</v>
      </c>
      <c r="D15" s="5">
        <v>0</v>
      </c>
      <c r="E15" s="5">
        <v>0</v>
      </c>
      <c r="F15" s="5">
        <v>9500000</v>
      </c>
      <c r="G15" s="5">
        <v>0</v>
      </c>
      <c r="H15" s="41"/>
    </row>
    <row r="16" spans="1:14" s="9" customFormat="1" ht="21" x14ac:dyDescent="0.25">
      <c r="A16" s="28" t="s">
        <v>63</v>
      </c>
      <c r="B16" s="5">
        <v>0</v>
      </c>
      <c r="C16" s="5">
        <v>0</v>
      </c>
      <c r="D16" s="5">
        <v>0</v>
      </c>
      <c r="E16" s="5">
        <v>0</v>
      </c>
      <c r="F16" s="5">
        <v>13309210</v>
      </c>
      <c r="G16" s="5">
        <v>0</v>
      </c>
      <c r="H16" s="41"/>
    </row>
    <row r="17" spans="1:11" s="9" customFormat="1" ht="31.5" x14ac:dyDescent="0.25">
      <c r="A17" s="28" t="s">
        <v>48</v>
      </c>
      <c r="B17" s="5">
        <v>43653557.350000001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41"/>
      <c r="I17" s="35">
        <f>F10+F14+F39+F25</f>
        <v>26309419.309999999</v>
      </c>
      <c r="J17" s="9">
        <v>125339449.12</v>
      </c>
      <c r="K17" s="35">
        <f>J17-F21</f>
        <v>13950438.590000004</v>
      </c>
    </row>
    <row r="18" spans="1:11" s="9" customFormat="1" ht="33.75" customHeight="1" x14ac:dyDescent="0.25">
      <c r="A18" s="28" t="s">
        <v>45</v>
      </c>
      <c r="B18" s="5">
        <v>0</v>
      </c>
      <c r="C18" s="5">
        <v>1693440.01</v>
      </c>
      <c r="D18" s="5">
        <v>1693440.01</v>
      </c>
      <c r="E18" s="5">
        <v>0</v>
      </c>
      <c r="F18" s="5">
        <v>0</v>
      </c>
      <c r="G18" s="5">
        <v>0</v>
      </c>
      <c r="H18" s="41"/>
    </row>
    <row r="19" spans="1:11" s="9" customFormat="1" ht="21" x14ac:dyDescent="0.25">
      <c r="A19" s="28" t="s">
        <v>64</v>
      </c>
      <c r="B19" s="5">
        <v>129937998</v>
      </c>
      <c r="C19" s="5">
        <v>79025277</v>
      </c>
      <c r="D19" s="5">
        <v>79025277</v>
      </c>
      <c r="E19" s="5">
        <v>0</v>
      </c>
      <c r="F19" s="5">
        <v>0</v>
      </c>
      <c r="G19" s="5">
        <v>0</v>
      </c>
      <c r="H19" s="41"/>
      <c r="I19" s="35"/>
    </row>
    <row r="20" spans="1:11" s="9" customFormat="1" ht="31.5" x14ac:dyDescent="0.25">
      <c r="A20" s="28" t="s">
        <v>65</v>
      </c>
      <c r="B20" s="5">
        <v>0</v>
      </c>
      <c r="C20" s="5">
        <v>0</v>
      </c>
      <c r="D20" s="5">
        <v>0</v>
      </c>
      <c r="E20" s="5">
        <v>0</v>
      </c>
      <c r="F20" s="5">
        <v>113641137.5</v>
      </c>
      <c r="G20" s="5"/>
      <c r="H20" s="41"/>
    </row>
    <row r="21" spans="1:11" s="10" customFormat="1" ht="21" x14ac:dyDescent="0.25">
      <c r="A21" s="28" t="s">
        <v>66</v>
      </c>
      <c r="B21" s="5">
        <v>0</v>
      </c>
      <c r="C21" s="5">
        <v>0</v>
      </c>
      <c r="D21" s="5">
        <v>0</v>
      </c>
      <c r="E21" s="5">
        <v>0</v>
      </c>
      <c r="F21" s="5">
        <v>111389010.53</v>
      </c>
      <c r="G21" s="5">
        <v>0</v>
      </c>
      <c r="H21" s="43"/>
    </row>
    <row r="22" spans="1:11" s="10" customFormat="1" ht="21" x14ac:dyDescent="0.25">
      <c r="A22" s="31" t="s">
        <v>101</v>
      </c>
      <c r="B22" s="5">
        <v>2936400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43"/>
    </row>
    <row r="23" spans="1:11" s="10" customFormat="1" ht="21" x14ac:dyDescent="0.25">
      <c r="A23" s="28" t="s">
        <v>102</v>
      </c>
      <c r="B23" s="5">
        <v>5873000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43"/>
    </row>
    <row r="24" spans="1:11" s="9" customFormat="1" x14ac:dyDescent="0.25">
      <c r="A24" s="30" t="s">
        <v>42</v>
      </c>
      <c r="B24" s="5">
        <v>11353300.779999999</v>
      </c>
      <c r="C24" s="5">
        <v>8999725.9399999995</v>
      </c>
      <c r="D24" s="5">
        <v>8999725.9399999995</v>
      </c>
      <c r="E24" s="5">
        <v>0</v>
      </c>
      <c r="F24" s="5">
        <v>0</v>
      </c>
      <c r="G24" s="5">
        <v>0</v>
      </c>
      <c r="H24" s="41"/>
    </row>
    <row r="25" spans="1:11" s="9" customFormat="1" ht="21" x14ac:dyDescent="0.25">
      <c r="A25" s="28" t="s">
        <v>49</v>
      </c>
      <c r="B25" s="5">
        <v>32341.77</v>
      </c>
      <c r="C25" s="5">
        <f>34731+1311.38</f>
        <v>36042.379999999997</v>
      </c>
      <c r="D25" s="5">
        <f>34731+1311.38</f>
        <v>36042.379999999997</v>
      </c>
      <c r="E25" s="5">
        <v>34982.31</v>
      </c>
      <c r="F25" s="5">
        <v>34982.31</v>
      </c>
      <c r="G25" s="5">
        <v>34982.31</v>
      </c>
      <c r="H25" s="41"/>
    </row>
    <row r="26" spans="1:11" s="9" customFormat="1" x14ac:dyDescent="0.25">
      <c r="A26" s="29" t="s">
        <v>67</v>
      </c>
      <c r="B26" s="5">
        <v>0</v>
      </c>
      <c r="C26" s="5">
        <v>14800615.109999999</v>
      </c>
      <c r="D26" s="5">
        <v>14800615.109999999</v>
      </c>
      <c r="E26" s="5">
        <v>35169312.789999999</v>
      </c>
      <c r="F26" s="5">
        <v>0</v>
      </c>
      <c r="G26" s="5">
        <v>0</v>
      </c>
      <c r="H26" s="41"/>
    </row>
    <row r="27" spans="1:11" s="9" customFormat="1" x14ac:dyDescent="0.25">
      <c r="A27" s="28" t="s">
        <v>39</v>
      </c>
      <c r="B27" s="5">
        <v>0</v>
      </c>
      <c r="C27" s="5">
        <f>2063635.6+652645.9</f>
        <v>2716281.5</v>
      </c>
      <c r="D27" s="5">
        <v>2716281.5</v>
      </c>
      <c r="E27" s="5">
        <v>0</v>
      </c>
      <c r="F27" s="5">
        <v>0</v>
      </c>
      <c r="G27" s="5">
        <v>0</v>
      </c>
      <c r="H27" s="41"/>
    </row>
    <row r="28" spans="1:11" s="9" customFormat="1" x14ac:dyDescent="0.25">
      <c r="A28" s="28" t="s">
        <v>54</v>
      </c>
      <c r="B28" s="5">
        <v>0</v>
      </c>
      <c r="C28" s="5">
        <v>7904000</v>
      </c>
      <c r="D28" s="5">
        <v>7904000</v>
      </c>
      <c r="E28" s="5">
        <v>14475000</v>
      </c>
      <c r="F28" s="5">
        <v>0</v>
      </c>
      <c r="G28" s="5">
        <v>0</v>
      </c>
      <c r="H28" s="41"/>
    </row>
    <row r="29" spans="1:11" s="9" customFormat="1" x14ac:dyDescent="0.25">
      <c r="A29" s="28" t="s">
        <v>84</v>
      </c>
      <c r="B29" s="5">
        <v>0</v>
      </c>
      <c r="C29" s="44">
        <v>0</v>
      </c>
      <c r="D29" s="44">
        <v>0</v>
      </c>
      <c r="E29" s="49">
        <v>1378902</v>
      </c>
      <c r="F29" s="48">
        <v>0</v>
      </c>
      <c r="G29" s="48">
        <v>0</v>
      </c>
      <c r="H29" s="41"/>
    </row>
    <row r="30" spans="1:11" s="9" customFormat="1" ht="21" x14ac:dyDescent="0.25">
      <c r="A30" s="28" t="s">
        <v>85</v>
      </c>
      <c r="B30" s="5">
        <v>0</v>
      </c>
      <c r="C30" s="44">
        <v>0</v>
      </c>
      <c r="D30" s="44">
        <v>0</v>
      </c>
      <c r="E30" s="49">
        <v>4263953.5</v>
      </c>
      <c r="F30" s="48">
        <v>0</v>
      </c>
      <c r="G30" s="48">
        <v>0</v>
      </c>
      <c r="H30" s="41"/>
    </row>
    <row r="31" spans="1:11" s="9" customFormat="1" ht="31.5" x14ac:dyDescent="0.25">
      <c r="A31" s="29" t="s">
        <v>105</v>
      </c>
      <c r="B31" s="5">
        <v>400000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1"/>
    </row>
    <row r="32" spans="1:11" s="9" customFormat="1" ht="21" x14ac:dyDescent="0.25">
      <c r="A32" s="28" t="s">
        <v>106</v>
      </c>
      <c r="B32" s="5">
        <v>151124.22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1"/>
    </row>
    <row r="33" spans="1:11" s="9" customFormat="1" ht="21" x14ac:dyDescent="0.25">
      <c r="A33" s="29" t="s">
        <v>103</v>
      </c>
      <c r="B33" s="5">
        <v>28962170.359999999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1"/>
    </row>
    <row r="34" spans="1:11" s="9" customFormat="1" x14ac:dyDescent="0.25">
      <c r="A34" s="29" t="s">
        <v>104</v>
      </c>
      <c r="B34" s="5">
        <v>2099685.9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1"/>
    </row>
    <row r="35" spans="1:11" s="9" customFormat="1" ht="21" x14ac:dyDescent="0.25">
      <c r="A35" s="28" t="s">
        <v>99</v>
      </c>
      <c r="B35" s="5">
        <v>928323.82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1"/>
    </row>
    <row r="36" spans="1:11" s="9" customFormat="1" x14ac:dyDescent="0.25">
      <c r="A36" s="28" t="s">
        <v>100</v>
      </c>
      <c r="B36" s="5">
        <v>1053553.19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1"/>
    </row>
    <row r="37" spans="1:11" s="9" customFormat="1" x14ac:dyDescent="0.25">
      <c r="A37" s="28" t="s">
        <v>39</v>
      </c>
      <c r="B37" s="5">
        <v>53191.5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1"/>
    </row>
    <row r="38" spans="1:11" s="4" customFormat="1" ht="20.25" customHeight="1" x14ac:dyDescent="0.2">
      <c r="A38" s="31" t="s">
        <v>68</v>
      </c>
      <c r="B38" s="5">
        <v>1833708.83</v>
      </c>
      <c r="C38" s="5">
        <v>0</v>
      </c>
      <c r="D38" s="5">
        <v>0</v>
      </c>
      <c r="E38" s="5">
        <v>313234.5</v>
      </c>
      <c r="F38" s="5">
        <v>0</v>
      </c>
      <c r="G38" s="5">
        <v>0</v>
      </c>
      <c r="H38" s="43"/>
      <c r="I38" s="37"/>
      <c r="J38" s="37"/>
      <c r="K38" s="37"/>
    </row>
    <row r="39" spans="1:11" s="9" customFormat="1" ht="21" x14ac:dyDescent="0.25">
      <c r="A39" s="28" t="s">
        <v>24</v>
      </c>
      <c r="B39" s="5">
        <v>18737408.440000001</v>
      </c>
      <c r="C39" s="5">
        <v>18904959</v>
      </c>
      <c r="D39" s="5">
        <v>18904959</v>
      </c>
      <c r="E39" s="5">
        <v>20969137</v>
      </c>
      <c r="F39" s="5">
        <v>20969137</v>
      </c>
      <c r="G39" s="5">
        <v>20969137</v>
      </c>
      <c r="H39" s="41"/>
    </row>
    <row r="40" spans="1:11" s="4" customFormat="1" x14ac:dyDescent="0.2">
      <c r="A40" s="54" t="s">
        <v>38</v>
      </c>
      <c r="B40" s="5">
        <v>16780000</v>
      </c>
      <c r="C40" s="5">
        <v>85000000</v>
      </c>
      <c r="D40" s="5">
        <v>85000000</v>
      </c>
      <c r="E40" s="5">
        <v>0</v>
      </c>
      <c r="F40" s="5">
        <v>0</v>
      </c>
      <c r="G40" s="5">
        <v>0</v>
      </c>
      <c r="H40" s="43"/>
      <c r="I40" s="37"/>
      <c r="J40" s="37"/>
      <c r="K40" s="37"/>
    </row>
    <row r="41" spans="1:11" s="4" customFormat="1" ht="21" x14ac:dyDescent="0.2">
      <c r="A41" s="54" t="s">
        <v>108</v>
      </c>
      <c r="B41" s="5">
        <f>10641512.27+30266111.911</f>
        <v>40907624.180999994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43"/>
      <c r="I41" s="37"/>
      <c r="J41" s="37"/>
      <c r="K41" s="37"/>
    </row>
    <row r="42" spans="1:11" s="4" customFormat="1" ht="21" x14ac:dyDescent="0.2">
      <c r="A42" s="54" t="s">
        <v>107</v>
      </c>
      <c r="B42" s="5">
        <v>13440780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43"/>
      <c r="I42" s="37"/>
      <c r="J42" s="37"/>
      <c r="K42" s="37"/>
    </row>
    <row r="43" spans="1:11" s="4" customFormat="1" x14ac:dyDescent="0.2">
      <c r="A43" s="31" t="s">
        <v>50</v>
      </c>
      <c r="B43" s="5">
        <v>0</v>
      </c>
      <c r="C43" s="5">
        <f>70000000</f>
        <v>70000000</v>
      </c>
      <c r="D43" s="5">
        <f>70000000-4215048.94-60850</f>
        <v>65724101.060000002</v>
      </c>
      <c r="E43" s="5">
        <f>85121096.88-10014246.68</f>
        <v>75106850.199999988</v>
      </c>
      <c r="F43" s="5">
        <v>0</v>
      </c>
      <c r="G43" s="5">
        <v>0</v>
      </c>
      <c r="H43" s="43"/>
      <c r="I43" s="37"/>
      <c r="J43" s="37"/>
      <c r="K43" s="37"/>
    </row>
    <row r="44" spans="1:11" s="4" customFormat="1" x14ac:dyDescent="0.2">
      <c r="A44" s="54" t="s">
        <v>96</v>
      </c>
      <c r="B44" s="5">
        <v>106402264.31999999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43"/>
      <c r="I44" s="37"/>
      <c r="J44" s="37"/>
      <c r="K44" s="37"/>
    </row>
    <row r="45" spans="1:11" s="4" customFormat="1" ht="21" x14ac:dyDescent="0.2">
      <c r="A45" s="31" t="s">
        <v>97</v>
      </c>
      <c r="B45" s="5">
        <v>40451942.460000001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43"/>
      <c r="I45" s="37"/>
      <c r="J45" s="37"/>
      <c r="K45" s="37"/>
    </row>
    <row r="46" spans="1:11" s="4" customFormat="1" x14ac:dyDescent="0.2">
      <c r="A46" s="31" t="s">
        <v>98</v>
      </c>
      <c r="B46" s="5">
        <v>13862352.33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43"/>
      <c r="I46" s="37"/>
      <c r="J46" s="37"/>
      <c r="K46" s="37"/>
    </row>
    <row r="47" spans="1:11" s="4" customFormat="1" x14ac:dyDescent="0.2">
      <c r="A47" s="31" t="s">
        <v>87</v>
      </c>
      <c r="B47" s="5">
        <v>0</v>
      </c>
      <c r="C47" s="5">
        <v>0</v>
      </c>
      <c r="D47" s="5">
        <v>0</v>
      </c>
      <c r="E47" s="5">
        <v>2995982.35</v>
      </c>
      <c r="F47" s="5">
        <v>0</v>
      </c>
      <c r="G47" s="5">
        <v>0</v>
      </c>
      <c r="H47" s="43"/>
      <c r="I47" s="37"/>
      <c r="J47" s="37"/>
      <c r="K47" s="37"/>
    </row>
    <row r="48" spans="1:11" s="4" customFormat="1" ht="21" x14ac:dyDescent="0.2">
      <c r="A48" s="31" t="s">
        <v>86</v>
      </c>
      <c r="B48" s="5">
        <v>0</v>
      </c>
      <c r="C48" s="5">
        <v>0</v>
      </c>
      <c r="D48" s="5">
        <v>0</v>
      </c>
      <c r="E48" s="5">
        <v>46169134.520000003</v>
      </c>
      <c r="F48" s="5">
        <v>0</v>
      </c>
      <c r="G48" s="5">
        <v>0</v>
      </c>
      <c r="H48" s="43"/>
      <c r="I48" s="37"/>
      <c r="J48" s="37"/>
      <c r="K48" s="37"/>
    </row>
    <row r="49" spans="1:11" s="4" customFormat="1" ht="21" x14ac:dyDescent="0.2">
      <c r="A49" s="31" t="s">
        <v>53</v>
      </c>
      <c r="B49" s="5">
        <v>657908297.20000005</v>
      </c>
      <c r="C49" s="5">
        <f>1163483700</f>
        <v>1163483700</v>
      </c>
      <c r="D49" s="5">
        <f>1163483700+209621177.73</f>
        <v>1373104877.73</v>
      </c>
      <c r="E49" s="5">
        <f>1334284700+220730991.82-87495800-5912956.94</f>
        <v>1461606934.8799999</v>
      </c>
      <c r="F49" s="5">
        <v>0</v>
      </c>
      <c r="G49" s="5">
        <v>0</v>
      </c>
      <c r="H49" s="43"/>
      <c r="I49" s="47"/>
      <c r="J49" s="37"/>
      <c r="K49" s="37"/>
    </row>
    <row r="50" spans="1:11" s="61" customFormat="1" x14ac:dyDescent="0.2">
      <c r="A50" s="83" t="s">
        <v>6</v>
      </c>
      <c r="B50" s="62">
        <f t="shared" ref="B50:G50" si="3">SUM(B10:B49)</f>
        <v>1205914724.651</v>
      </c>
      <c r="C50" s="62">
        <f t="shared" si="3"/>
        <v>1532710840.9400001</v>
      </c>
      <c r="D50" s="62">
        <f t="shared" si="3"/>
        <v>1738056119.73</v>
      </c>
      <c r="E50" s="62">
        <f t="shared" si="3"/>
        <v>1741194624.0499997</v>
      </c>
      <c r="F50" s="62">
        <f t="shared" si="3"/>
        <v>348491477.33999997</v>
      </c>
      <c r="G50" s="62">
        <f t="shared" si="3"/>
        <v>103097819.31</v>
      </c>
      <c r="H50" s="64">
        <f>E10+E14+E19+E39+E25+E38</f>
        <v>26441153.809999999</v>
      </c>
      <c r="I50" s="64">
        <f>F10+F14+F19+F39+F25+F38</f>
        <v>26309419.309999999</v>
      </c>
      <c r="J50" s="64">
        <f>G10+G14+G19+G39+G25+G38</f>
        <v>26554719.309999999</v>
      </c>
    </row>
    <row r="51" spans="1:11" x14ac:dyDescent="0.2">
      <c r="A51" s="28" t="s">
        <v>21</v>
      </c>
      <c r="B51" s="5">
        <v>303300</v>
      </c>
      <c r="C51" s="5">
        <v>497800</v>
      </c>
      <c r="D51" s="5">
        <v>497800</v>
      </c>
      <c r="E51" s="5">
        <v>556400</v>
      </c>
      <c r="F51" s="5">
        <v>578700</v>
      </c>
      <c r="G51" s="5">
        <v>601800</v>
      </c>
      <c r="H51" s="41"/>
    </row>
    <row r="52" spans="1:11" ht="42" customHeight="1" x14ac:dyDescent="0.2">
      <c r="A52" s="28" t="s">
        <v>33</v>
      </c>
      <c r="B52" s="5">
        <v>10311770.09</v>
      </c>
      <c r="C52" s="5">
        <v>12017400</v>
      </c>
      <c r="D52" s="5">
        <v>12017400</v>
      </c>
      <c r="E52" s="5">
        <v>11689700</v>
      </c>
      <c r="F52" s="5">
        <v>11980700</v>
      </c>
      <c r="G52" s="5">
        <v>11980700</v>
      </c>
      <c r="H52" s="41"/>
    </row>
    <row r="53" spans="1:11" ht="21.75" customHeight="1" x14ac:dyDescent="0.2">
      <c r="A53" s="32" t="s">
        <v>27</v>
      </c>
      <c r="B53" s="5">
        <v>630451.12</v>
      </c>
      <c r="C53" s="5">
        <f>1507400</f>
        <v>1507400</v>
      </c>
      <c r="D53" s="5">
        <f>1507400+288600</f>
        <v>1796000</v>
      </c>
      <c r="E53" s="5">
        <v>2416200</v>
      </c>
      <c r="F53" s="5">
        <v>2687500</v>
      </c>
      <c r="G53" s="5">
        <v>2875600</v>
      </c>
      <c r="H53" s="41"/>
    </row>
    <row r="54" spans="1:11" ht="31.5" customHeight="1" x14ac:dyDescent="0.2">
      <c r="A54" s="28" t="s">
        <v>7</v>
      </c>
      <c r="B54" s="5">
        <v>540900</v>
      </c>
      <c r="C54" s="5">
        <v>540900</v>
      </c>
      <c r="D54" s="5">
        <v>540900</v>
      </c>
      <c r="E54" s="5">
        <v>531100</v>
      </c>
      <c r="F54" s="5">
        <v>531100</v>
      </c>
      <c r="G54" s="5">
        <v>531100</v>
      </c>
      <c r="H54" s="41"/>
    </row>
    <row r="55" spans="1:11" ht="21" x14ac:dyDescent="0.2">
      <c r="A55" s="33" t="s">
        <v>31</v>
      </c>
      <c r="B55" s="5">
        <v>1572321500</v>
      </c>
      <c r="C55" s="5">
        <v>1649887800</v>
      </c>
      <c r="D55" s="5">
        <v>1649887800</v>
      </c>
      <c r="E55" s="5">
        <v>1656481500</v>
      </c>
      <c r="F55" s="5">
        <v>1656481500</v>
      </c>
      <c r="G55" s="5">
        <v>1656481500</v>
      </c>
      <c r="H55" s="41" t="s">
        <v>83</v>
      </c>
    </row>
    <row r="56" spans="1:11" s="9" customFormat="1" x14ac:dyDescent="0.25">
      <c r="A56" s="33" t="s">
        <v>8</v>
      </c>
      <c r="B56" s="5">
        <v>49269500</v>
      </c>
      <c r="C56" s="5">
        <v>58976000</v>
      </c>
      <c r="D56" s="5">
        <v>58976000</v>
      </c>
      <c r="E56" s="5">
        <v>61709700</v>
      </c>
      <c r="F56" s="5">
        <v>61709700</v>
      </c>
      <c r="G56" s="5">
        <v>61709700</v>
      </c>
      <c r="H56" s="41"/>
    </row>
    <row r="57" spans="1:11" s="9" customFormat="1" ht="21" x14ac:dyDescent="0.25">
      <c r="A57" s="33" t="s">
        <v>46</v>
      </c>
      <c r="B57" s="6">
        <v>0</v>
      </c>
      <c r="C57" s="6">
        <v>304500</v>
      </c>
      <c r="D57" s="6">
        <v>304500</v>
      </c>
      <c r="E57" s="6">
        <v>913500</v>
      </c>
      <c r="F57" s="6">
        <v>913500</v>
      </c>
      <c r="G57" s="6">
        <v>913500</v>
      </c>
      <c r="H57" s="41"/>
    </row>
    <row r="58" spans="1:11" s="9" customFormat="1" ht="42" x14ac:dyDescent="0.25">
      <c r="A58" s="33" t="s">
        <v>10</v>
      </c>
      <c r="B58" s="5">
        <v>660776.89</v>
      </c>
      <c r="C58" s="5">
        <v>801700</v>
      </c>
      <c r="D58" s="5">
        <v>801700</v>
      </c>
      <c r="E58" s="5">
        <v>857800</v>
      </c>
      <c r="F58" s="5">
        <v>857800</v>
      </c>
      <c r="G58" s="5">
        <v>857800</v>
      </c>
      <c r="H58" s="41">
        <v>30029</v>
      </c>
      <c r="I58" s="35">
        <f>E58+E59</f>
        <v>35169900</v>
      </c>
      <c r="J58" s="35">
        <f t="shared" ref="J58:K58" si="4">F58+F59</f>
        <v>35169900</v>
      </c>
      <c r="K58" s="35">
        <f t="shared" si="4"/>
        <v>35169900</v>
      </c>
    </row>
    <row r="59" spans="1:11" s="9" customFormat="1" ht="21" x14ac:dyDescent="0.25">
      <c r="A59" s="33" t="s">
        <v>11</v>
      </c>
      <c r="B59" s="5">
        <v>27900883.32</v>
      </c>
      <c r="C59" s="5">
        <v>32068200</v>
      </c>
      <c r="D59" s="5">
        <v>32068200</v>
      </c>
      <c r="E59" s="5">
        <v>34312100</v>
      </c>
      <c r="F59" s="5">
        <v>34312100</v>
      </c>
      <c r="G59" s="5">
        <v>34312100</v>
      </c>
      <c r="H59" s="41">
        <v>30029</v>
      </c>
    </row>
    <row r="60" spans="1:11" s="9" customFormat="1" ht="31.5" x14ac:dyDescent="0.25">
      <c r="A60" s="33" t="s">
        <v>35</v>
      </c>
      <c r="B60" s="5">
        <v>1782622.94</v>
      </c>
      <c r="C60" s="5">
        <v>1650600</v>
      </c>
      <c r="D60" s="5">
        <v>1650600</v>
      </c>
      <c r="E60" s="5">
        <v>1454700</v>
      </c>
      <c r="F60" s="5">
        <v>1622200</v>
      </c>
      <c r="G60" s="5">
        <v>1622200</v>
      </c>
      <c r="H60" s="41"/>
    </row>
    <row r="61" spans="1:11" s="9" customFormat="1" ht="31.5" x14ac:dyDescent="0.25">
      <c r="A61" s="33" t="s">
        <v>36</v>
      </c>
      <c r="B61" s="5">
        <v>58385</v>
      </c>
      <c r="C61" s="5">
        <v>58385</v>
      </c>
      <c r="D61" s="5">
        <v>58385</v>
      </c>
      <c r="E61" s="5">
        <v>39552</v>
      </c>
      <c r="F61" s="5">
        <v>39552</v>
      </c>
      <c r="G61" s="5">
        <v>39552</v>
      </c>
      <c r="H61" s="41"/>
    </row>
    <row r="62" spans="1:11" s="9" customFormat="1" ht="33" customHeight="1" x14ac:dyDescent="0.25">
      <c r="A62" s="33" t="s">
        <v>9</v>
      </c>
      <c r="B62" s="5">
        <f>304814.62+905549.1</f>
        <v>1210363.72</v>
      </c>
      <c r="C62" s="5">
        <v>0</v>
      </c>
      <c r="D62" s="5">
        <v>0</v>
      </c>
      <c r="E62" s="5">
        <v>0</v>
      </c>
      <c r="F62" s="5">
        <v>1215100</v>
      </c>
      <c r="G62" s="5">
        <v>1215100</v>
      </c>
      <c r="H62" s="41"/>
    </row>
    <row r="63" spans="1:11" s="9" customFormat="1" ht="21" x14ac:dyDescent="0.25">
      <c r="A63" s="33" t="s">
        <v>12</v>
      </c>
      <c r="B63" s="5">
        <v>35057560.060000002</v>
      </c>
      <c r="C63" s="5">
        <v>43317800</v>
      </c>
      <c r="D63" s="5">
        <v>43317800</v>
      </c>
      <c r="E63" s="5">
        <v>34303000</v>
      </c>
      <c r="F63" s="5">
        <v>35317700</v>
      </c>
      <c r="G63" s="5">
        <v>36097300</v>
      </c>
      <c r="H63" s="41" t="s">
        <v>79</v>
      </c>
    </row>
    <row r="64" spans="1:11" s="9" customFormat="1" ht="31.5" x14ac:dyDescent="0.25">
      <c r="A64" s="33" t="s">
        <v>14</v>
      </c>
      <c r="B64" s="5">
        <v>74094.23</v>
      </c>
      <c r="C64" s="5">
        <v>74100</v>
      </c>
      <c r="D64" s="5">
        <v>74100</v>
      </c>
      <c r="E64" s="5">
        <v>75600</v>
      </c>
      <c r="F64" s="5">
        <v>128500</v>
      </c>
      <c r="G64" s="5">
        <v>128500</v>
      </c>
      <c r="H64" s="41"/>
    </row>
    <row r="65" spans="1:12" s="9" customFormat="1" ht="31.5" x14ac:dyDescent="0.25">
      <c r="A65" s="33" t="s">
        <v>13</v>
      </c>
      <c r="B65" s="5">
        <v>12955170.279999999</v>
      </c>
      <c r="C65" s="5">
        <v>10632657</v>
      </c>
      <c r="D65" s="5">
        <v>10632657</v>
      </c>
      <c r="E65" s="5">
        <v>10632657</v>
      </c>
      <c r="F65" s="5">
        <v>10632657</v>
      </c>
      <c r="G65" s="5">
        <v>10632657</v>
      </c>
      <c r="H65" s="41"/>
    </row>
    <row r="66" spans="1:12" s="9" customFormat="1" ht="21" x14ac:dyDescent="0.25">
      <c r="A66" s="33" t="s">
        <v>15</v>
      </c>
      <c r="B66" s="5">
        <v>19466014</v>
      </c>
      <c r="C66" s="5">
        <f>4262800</f>
        <v>4262800</v>
      </c>
      <c r="D66" s="5">
        <f>4262800+3659600</f>
        <v>7922400</v>
      </c>
      <c r="E66" s="5">
        <v>8115800</v>
      </c>
      <c r="F66" s="5">
        <v>10821100</v>
      </c>
      <c r="G66" s="5">
        <v>13526400</v>
      </c>
      <c r="H66" s="41" t="s">
        <v>80</v>
      </c>
    </row>
    <row r="67" spans="1:12" s="9" customFormat="1" ht="31.5" x14ac:dyDescent="0.25">
      <c r="A67" s="33" t="s">
        <v>16</v>
      </c>
      <c r="B67" s="6">
        <v>13649</v>
      </c>
      <c r="C67" s="6">
        <v>16836</v>
      </c>
      <c r="D67" s="6">
        <v>16836</v>
      </c>
      <c r="E67" s="6">
        <v>17692</v>
      </c>
      <c r="F67" s="6">
        <v>17559</v>
      </c>
      <c r="G67" s="6">
        <v>17611</v>
      </c>
      <c r="H67" s="41"/>
    </row>
    <row r="68" spans="1:12" s="9" customFormat="1" ht="21" x14ac:dyDescent="0.25">
      <c r="A68" s="33" t="s">
        <v>19</v>
      </c>
      <c r="B68" s="5">
        <v>0</v>
      </c>
      <c r="C68" s="5">
        <v>10405.290000000001</v>
      </c>
      <c r="D68" s="5">
        <v>10405.290000000001</v>
      </c>
      <c r="E68" s="5">
        <v>136441.47</v>
      </c>
      <c r="F68" s="5">
        <v>8877.65</v>
      </c>
      <c r="G68" s="5">
        <v>9706.32</v>
      </c>
      <c r="H68" s="41" t="s">
        <v>81</v>
      </c>
    </row>
    <row r="69" spans="1:12" s="9" customFormat="1" ht="42" x14ac:dyDescent="0.25">
      <c r="A69" s="33" t="s">
        <v>17</v>
      </c>
      <c r="B69" s="6">
        <v>0</v>
      </c>
      <c r="C69" s="6">
        <v>6000</v>
      </c>
      <c r="D69" s="6">
        <v>6000</v>
      </c>
      <c r="E69" s="6">
        <v>6000</v>
      </c>
      <c r="F69" s="6">
        <v>6000</v>
      </c>
      <c r="G69" s="6">
        <v>6000</v>
      </c>
      <c r="H69" s="41"/>
    </row>
    <row r="70" spans="1:12" s="9" customFormat="1" x14ac:dyDescent="0.25">
      <c r="A70" s="33" t="s">
        <v>18</v>
      </c>
      <c r="B70" s="5">
        <v>1759344.19</v>
      </c>
      <c r="C70" s="5">
        <v>2090513</v>
      </c>
      <c r="D70" s="5">
        <v>2090513</v>
      </c>
      <c r="E70" s="5">
        <v>2345709.6</v>
      </c>
      <c r="F70" s="5">
        <v>2345709.6</v>
      </c>
      <c r="G70" s="5">
        <v>2345709.6</v>
      </c>
      <c r="H70" s="41"/>
    </row>
    <row r="71" spans="1:12" ht="21" x14ac:dyDescent="0.2">
      <c r="A71" s="34" t="s">
        <v>37</v>
      </c>
      <c r="B71" s="5">
        <v>4326131.37</v>
      </c>
      <c r="C71" s="5">
        <v>5162817.13</v>
      </c>
      <c r="D71" s="5">
        <v>5162817.13</v>
      </c>
      <c r="E71" s="5">
        <v>5833199.5300000003</v>
      </c>
      <c r="F71" s="5">
        <v>6113497.75</v>
      </c>
      <c r="G71" s="5">
        <v>6379072.3600000003</v>
      </c>
      <c r="H71" s="41" t="s">
        <v>82</v>
      </c>
    </row>
    <row r="72" spans="1:12" s="2" customFormat="1" ht="21" x14ac:dyDescent="0.2">
      <c r="A72" s="33" t="s">
        <v>28</v>
      </c>
      <c r="B72" s="6">
        <f>21318+5735505+30358.56</f>
        <v>5787181.5599999996</v>
      </c>
      <c r="C72" s="6">
        <f>30379+7936002-2366582</f>
        <v>5599799</v>
      </c>
      <c r="D72" s="6">
        <f>30379+7936002-2366582</f>
        <v>5599799</v>
      </c>
      <c r="E72" s="6">
        <f>4122560+30379</f>
        <v>4152939</v>
      </c>
      <c r="F72" s="6">
        <f>30379+4122560</f>
        <v>4152939</v>
      </c>
      <c r="G72" s="6">
        <f>30379+4122560</f>
        <v>4152939</v>
      </c>
      <c r="H72" s="42"/>
      <c r="I72" s="81"/>
      <c r="J72" s="36"/>
      <c r="K72" s="36"/>
    </row>
    <row r="73" spans="1:12" ht="21" x14ac:dyDescent="0.2">
      <c r="A73" s="33" t="s">
        <v>20</v>
      </c>
      <c r="B73" s="6">
        <v>3013802.84</v>
      </c>
      <c r="C73" s="6">
        <v>3037902</v>
      </c>
      <c r="D73" s="6">
        <v>3037902</v>
      </c>
      <c r="E73" s="6">
        <v>3037902</v>
      </c>
      <c r="F73" s="6">
        <v>3037902</v>
      </c>
      <c r="G73" s="6">
        <v>3037902</v>
      </c>
      <c r="H73" s="41"/>
    </row>
    <row r="74" spans="1:12" s="61" customFormat="1" x14ac:dyDescent="0.2">
      <c r="A74" s="83" t="s">
        <v>32</v>
      </c>
      <c r="B74" s="62">
        <f t="shared" ref="B74:G74" si="5">SUM(B51:B73)</f>
        <v>1747443400.6099999</v>
      </c>
      <c r="C74" s="62">
        <f t="shared" si="5"/>
        <v>1832522314.4200001</v>
      </c>
      <c r="D74" s="62">
        <f t="shared" si="5"/>
        <v>1836470514.4200001</v>
      </c>
      <c r="E74" s="62">
        <f t="shared" si="5"/>
        <v>1839619192.5999999</v>
      </c>
      <c r="F74" s="62">
        <f t="shared" si="5"/>
        <v>1845511894</v>
      </c>
      <c r="G74" s="62">
        <f t="shared" si="5"/>
        <v>1849474449.2799997</v>
      </c>
      <c r="H74" s="64">
        <f>E74-E55-E58-E59-E63-E66-E68-E71</f>
        <v>99579351.599999905</v>
      </c>
      <c r="I74" s="64">
        <f>F74-F55-F58-F59-F63-F66-F68-F71</f>
        <v>101599318.59999999</v>
      </c>
      <c r="J74" s="64">
        <f>G74-G55-G58-G59-G63-G66-G68-G71</f>
        <v>101810570.59999974</v>
      </c>
    </row>
    <row r="75" spans="1:12" ht="21" x14ac:dyDescent="0.2">
      <c r="A75" s="33" t="s">
        <v>25</v>
      </c>
      <c r="B75" s="6">
        <v>88853700</v>
      </c>
      <c r="C75" s="6">
        <v>104540800</v>
      </c>
      <c r="D75" s="6">
        <v>104540800</v>
      </c>
      <c r="E75" s="6">
        <v>104493300</v>
      </c>
      <c r="F75" s="6">
        <v>104493300</v>
      </c>
      <c r="G75" s="6">
        <v>104149600</v>
      </c>
      <c r="H75" s="41" t="s">
        <v>72</v>
      </c>
    </row>
    <row r="76" spans="1:12" ht="31.5" x14ac:dyDescent="0.2">
      <c r="A76" s="33" t="s">
        <v>26</v>
      </c>
      <c r="B76" s="6">
        <v>4038800</v>
      </c>
      <c r="C76" s="6">
        <v>4702200</v>
      </c>
      <c r="D76" s="6">
        <v>4702200</v>
      </c>
      <c r="E76" s="6">
        <v>4749700</v>
      </c>
      <c r="F76" s="6">
        <v>4749700</v>
      </c>
      <c r="G76" s="6">
        <v>4734100</v>
      </c>
      <c r="H76" s="41" t="s">
        <v>73</v>
      </c>
      <c r="J76" s="27">
        <f>E75+E76</f>
        <v>109243000</v>
      </c>
      <c r="K76" s="27">
        <f t="shared" ref="K76:L76" si="6">F75+F76</f>
        <v>109243000</v>
      </c>
      <c r="L76" s="27">
        <f t="shared" si="6"/>
        <v>108883700</v>
      </c>
    </row>
    <row r="77" spans="1:12" ht="44.25" customHeight="1" x14ac:dyDescent="0.2">
      <c r="A77" s="33" t="s">
        <v>40</v>
      </c>
      <c r="B77" s="6">
        <v>961300</v>
      </c>
      <c r="C77" s="6">
        <v>999400</v>
      </c>
      <c r="D77" s="6">
        <v>999400</v>
      </c>
      <c r="E77" s="6">
        <v>1240200</v>
      </c>
      <c r="F77" s="6">
        <v>1240200</v>
      </c>
      <c r="G77" s="6">
        <v>1240200</v>
      </c>
      <c r="H77" s="41" t="s">
        <v>78</v>
      </c>
    </row>
    <row r="78" spans="1:12" ht="31.5" x14ac:dyDescent="0.2">
      <c r="A78" s="56" t="s">
        <v>56</v>
      </c>
      <c r="B78" s="6">
        <v>722400</v>
      </c>
      <c r="C78" s="6">
        <v>1572300</v>
      </c>
      <c r="D78" s="6">
        <v>1572300</v>
      </c>
      <c r="E78" s="6">
        <v>0</v>
      </c>
      <c r="F78" s="6">
        <v>0</v>
      </c>
      <c r="G78" s="6">
        <v>0</v>
      </c>
      <c r="H78" s="41"/>
    </row>
    <row r="79" spans="1:12" ht="53.25" customHeight="1" x14ac:dyDescent="0.2">
      <c r="A79" s="33" t="s">
        <v>51</v>
      </c>
      <c r="B79" s="6">
        <v>687500</v>
      </c>
      <c r="C79" s="6">
        <v>2063300</v>
      </c>
      <c r="D79" s="6">
        <v>2063300</v>
      </c>
      <c r="E79" s="6">
        <v>2062400</v>
      </c>
      <c r="F79" s="6">
        <v>2062400</v>
      </c>
      <c r="G79" s="6">
        <v>2062400</v>
      </c>
      <c r="H79" s="41" t="s">
        <v>70</v>
      </c>
      <c r="J79" s="27">
        <f>E79+E82</f>
        <v>2156100</v>
      </c>
      <c r="K79" s="27">
        <f>F79+F82</f>
        <v>2156100</v>
      </c>
      <c r="L79" s="27">
        <f>G79+G82</f>
        <v>2156100</v>
      </c>
    </row>
    <row r="80" spans="1:12" ht="22.5" customHeight="1" x14ac:dyDescent="0.2">
      <c r="A80" s="33" t="s">
        <v>109</v>
      </c>
      <c r="B80" s="6">
        <v>2500000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41"/>
      <c r="J80" s="27"/>
      <c r="K80" s="27"/>
      <c r="L80" s="27"/>
    </row>
    <row r="81" spans="1:8" ht="21" x14ac:dyDescent="0.2">
      <c r="A81" s="33" t="s">
        <v>43</v>
      </c>
      <c r="B81" s="6">
        <v>6319500</v>
      </c>
      <c r="C81" s="6">
        <v>6339600</v>
      </c>
      <c r="D81" s="6">
        <v>6339600</v>
      </c>
      <c r="E81" s="6">
        <v>6110200</v>
      </c>
      <c r="F81" s="6">
        <v>6252100</v>
      </c>
      <c r="G81" s="6">
        <v>6319500</v>
      </c>
      <c r="H81" s="41" t="s">
        <v>77</v>
      </c>
    </row>
    <row r="82" spans="1:8" ht="31.5" customHeight="1" x14ac:dyDescent="0.2">
      <c r="A82" s="33" t="s">
        <v>55</v>
      </c>
      <c r="B82" s="6">
        <v>31200</v>
      </c>
      <c r="C82" s="6">
        <v>92800</v>
      </c>
      <c r="D82" s="6">
        <v>92800</v>
      </c>
      <c r="E82" s="6">
        <v>93700</v>
      </c>
      <c r="F82" s="6">
        <v>93700</v>
      </c>
      <c r="G82" s="6">
        <v>93700</v>
      </c>
      <c r="H82" s="41" t="s">
        <v>71</v>
      </c>
    </row>
    <row r="83" spans="1:8" ht="42" x14ac:dyDescent="0.2">
      <c r="A83" s="33" t="s">
        <v>52</v>
      </c>
      <c r="B83" s="6">
        <v>3000000</v>
      </c>
      <c r="C83" s="6">
        <v>3000000</v>
      </c>
      <c r="D83" s="6">
        <v>3000000</v>
      </c>
      <c r="E83" s="6">
        <v>0</v>
      </c>
      <c r="F83" s="6">
        <v>0</v>
      </c>
      <c r="G83" s="6">
        <v>0</v>
      </c>
      <c r="H83" s="41"/>
    </row>
    <row r="84" spans="1:8" ht="31.5" x14ac:dyDescent="0.2">
      <c r="A84" s="33" t="s">
        <v>110</v>
      </c>
      <c r="B84" s="5">
        <v>6225000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41"/>
    </row>
    <row r="85" spans="1:8" ht="31.5" x14ac:dyDescent="0.2">
      <c r="A85" s="33" t="s">
        <v>112</v>
      </c>
      <c r="B85" s="5">
        <v>6164000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41"/>
    </row>
    <row r="86" spans="1:8" ht="21" customHeight="1" x14ac:dyDescent="0.2">
      <c r="A86" s="33" t="s">
        <v>113</v>
      </c>
      <c r="B86" s="6">
        <v>16913700</v>
      </c>
      <c r="C86" s="6">
        <v>23757200</v>
      </c>
      <c r="D86" s="6">
        <v>23757200</v>
      </c>
      <c r="E86" s="6">
        <v>0</v>
      </c>
      <c r="F86" s="6">
        <v>0</v>
      </c>
      <c r="G86" s="6">
        <v>0</v>
      </c>
      <c r="H86" s="41"/>
    </row>
    <row r="87" spans="1:8" ht="33.75" x14ac:dyDescent="0.2">
      <c r="A87" s="15" t="s">
        <v>44</v>
      </c>
      <c r="B87" s="6">
        <v>26173416.899999999</v>
      </c>
      <c r="C87" s="6">
        <f>26879946.6</f>
        <v>26879946.600000001</v>
      </c>
      <c r="D87" s="6">
        <f>26879946.6+1091350.14</f>
        <v>27971296.740000002</v>
      </c>
      <c r="E87" s="6">
        <v>0</v>
      </c>
      <c r="F87" s="6">
        <v>0</v>
      </c>
      <c r="G87" s="6">
        <v>0</v>
      </c>
      <c r="H87" s="41"/>
    </row>
    <row r="88" spans="1:8" ht="45" x14ac:dyDescent="0.2">
      <c r="A88" s="15" t="s">
        <v>111</v>
      </c>
      <c r="B88" s="6">
        <v>2350000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41"/>
    </row>
    <row r="89" spans="1:8" ht="90" x14ac:dyDescent="0.2">
      <c r="A89" s="15" t="s">
        <v>69</v>
      </c>
      <c r="B89" s="6">
        <v>0</v>
      </c>
      <c r="C89" s="6">
        <v>0</v>
      </c>
      <c r="D89" s="6">
        <v>3653400</v>
      </c>
      <c r="E89" s="6">
        <v>10960300</v>
      </c>
      <c r="F89" s="6">
        <v>10960300</v>
      </c>
      <c r="G89" s="6">
        <v>10960300</v>
      </c>
      <c r="H89" s="41"/>
    </row>
    <row r="90" spans="1:8" ht="45" x14ac:dyDescent="0.2">
      <c r="A90" s="15" t="s">
        <v>88</v>
      </c>
      <c r="B90" s="6">
        <v>0</v>
      </c>
      <c r="C90" s="6">
        <v>0</v>
      </c>
      <c r="D90" s="6">
        <v>0</v>
      </c>
      <c r="E90" s="6">
        <v>2156112</v>
      </c>
      <c r="F90" s="6">
        <v>0</v>
      </c>
      <c r="G90" s="6">
        <v>0</v>
      </c>
      <c r="H90" s="41"/>
    </row>
    <row r="91" spans="1:8" ht="22.5" x14ac:dyDescent="0.2">
      <c r="A91" s="15" t="s">
        <v>89</v>
      </c>
      <c r="B91" s="6">
        <v>0</v>
      </c>
      <c r="C91" s="6">
        <v>0</v>
      </c>
      <c r="D91" s="6">
        <v>0</v>
      </c>
      <c r="E91" s="6">
        <v>539028</v>
      </c>
      <c r="F91" s="6">
        <v>539028</v>
      </c>
      <c r="G91" s="6">
        <v>539028</v>
      </c>
      <c r="H91" s="41"/>
    </row>
    <row r="92" spans="1:8" s="65" customFormat="1" x14ac:dyDescent="0.2">
      <c r="A92" s="83" t="s">
        <v>29</v>
      </c>
      <c r="B92" s="62">
        <f t="shared" ref="B92:G92" si="7">SUM(B75:B91)</f>
        <v>164940516.90000001</v>
      </c>
      <c r="C92" s="62">
        <f t="shared" si="7"/>
        <v>173947546.59999999</v>
      </c>
      <c r="D92" s="62">
        <f t="shared" si="7"/>
        <v>178692296.74000001</v>
      </c>
      <c r="E92" s="62">
        <f t="shared" si="7"/>
        <v>132404940</v>
      </c>
      <c r="F92" s="62">
        <f t="shared" si="7"/>
        <v>130390728</v>
      </c>
      <c r="G92" s="62">
        <f t="shared" si="7"/>
        <v>130098828</v>
      </c>
      <c r="H92" s="40"/>
    </row>
    <row r="93" spans="1:8" s="65" customFormat="1" x14ac:dyDescent="0.2">
      <c r="A93" s="83" t="s">
        <v>30</v>
      </c>
      <c r="B93" s="62">
        <f t="shared" ref="B93:G93" si="8">B92+B74+B50+B9</f>
        <v>3948722186.1610003</v>
      </c>
      <c r="C93" s="62">
        <f t="shared" si="8"/>
        <v>4259609058.96</v>
      </c>
      <c r="D93" s="62">
        <f t="shared" si="8"/>
        <v>4473647287.8900003</v>
      </c>
      <c r="E93" s="62">
        <f t="shared" si="8"/>
        <v>4376963235.6499996</v>
      </c>
      <c r="F93" s="62">
        <f t="shared" si="8"/>
        <v>2666976099.3400002</v>
      </c>
      <c r="G93" s="62">
        <f t="shared" si="8"/>
        <v>2459511096.5899997</v>
      </c>
      <c r="H93" s="40"/>
    </row>
    <row r="94" spans="1:8" s="9" customFormat="1" x14ac:dyDescent="0.2">
      <c r="A94" s="14"/>
      <c r="B94" s="80"/>
      <c r="C94" s="14"/>
      <c r="D94" s="13"/>
      <c r="E94" s="8"/>
      <c r="F94" s="12"/>
      <c r="G94" s="12"/>
      <c r="H94" s="40"/>
    </row>
    <row r="95" spans="1:8" s="9" customFormat="1" x14ac:dyDescent="0.2">
      <c r="A95" s="14"/>
      <c r="B95" s="80"/>
      <c r="C95" s="14"/>
      <c r="D95" s="8"/>
      <c r="E95" s="24"/>
      <c r="F95" s="24"/>
      <c r="G95" s="24"/>
      <c r="H95" s="40"/>
    </row>
    <row r="96" spans="1:8" s="9" customFormat="1" x14ac:dyDescent="0.2">
      <c r="A96" s="14"/>
      <c r="B96" s="80"/>
      <c r="C96" s="14"/>
      <c r="D96" s="8"/>
      <c r="E96" s="8"/>
      <c r="F96" s="8"/>
      <c r="G96" s="8"/>
      <c r="H96" s="40"/>
    </row>
    <row r="97" spans="1:8" s="9" customFormat="1" x14ac:dyDescent="0.2">
      <c r="A97" s="14"/>
      <c r="B97" s="80"/>
      <c r="C97" s="14"/>
      <c r="D97" s="8"/>
      <c r="E97" s="8"/>
      <c r="F97" s="8"/>
      <c r="G97" s="8"/>
      <c r="H97" s="40"/>
    </row>
    <row r="98" spans="1:8" s="9" customFormat="1" x14ac:dyDescent="0.2">
      <c r="A98" s="14"/>
      <c r="B98" s="80"/>
      <c r="C98" s="14"/>
      <c r="D98" s="13"/>
      <c r="E98" s="8"/>
      <c r="F98" s="12"/>
      <c r="G98" s="12"/>
      <c r="H98" s="40"/>
    </row>
    <row r="99" spans="1:8" s="9" customFormat="1" x14ac:dyDescent="0.2">
      <c r="A99" s="14"/>
      <c r="B99" s="80"/>
      <c r="C99" s="14"/>
      <c r="D99" s="13"/>
      <c r="E99" s="8"/>
      <c r="F99" s="12"/>
      <c r="G99" s="12"/>
      <c r="H99" s="40"/>
    </row>
    <row r="100" spans="1:8" s="9" customFormat="1" x14ac:dyDescent="0.2">
      <c r="A100" s="14"/>
      <c r="B100" s="80"/>
      <c r="C100" s="14"/>
      <c r="D100" s="13"/>
      <c r="E100" s="8"/>
      <c r="F100" s="12"/>
      <c r="G100" s="12"/>
      <c r="H100" s="40"/>
    </row>
    <row r="101" spans="1:8" s="8" customFormat="1" x14ac:dyDescent="0.2">
      <c r="A101" s="16"/>
      <c r="B101" s="16"/>
      <c r="C101" s="16"/>
      <c r="D101" s="13"/>
      <c r="F101" s="12"/>
      <c r="G101" s="12"/>
      <c r="H101" s="40"/>
    </row>
    <row r="102" spans="1:8" s="8" customFormat="1" x14ac:dyDescent="0.2">
      <c r="A102" s="16"/>
      <c r="B102" s="16"/>
      <c r="C102" s="16"/>
      <c r="D102" s="13"/>
      <c r="F102" s="12"/>
      <c r="G102" s="12"/>
      <c r="H102" s="40"/>
    </row>
    <row r="103" spans="1:8" s="8" customFormat="1" x14ac:dyDescent="0.2">
      <c r="A103" s="16"/>
      <c r="B103" s="16"/>
      <c r="C103" s="16"/>
      <c r="D103" s="13"/>
      <c r="F103" s="12"/>
      <c r="G103" s="12"/>
      <c r="H103" s="40"/>
    </row>
    <row r="104" spans="1:8" s="8" customFormat="1" x14ac:dyDescent="0.2">
      <c r="A104" s="16"/>
      <c r="B104" s="16"/>
      <c r="C104" s="16"/>
      <c r="D104" s="13"/>
      <c r="F104" s="12"/>
      <c r="G104" s="12"/>
      <c r="H104" s="40"/>
    </row>
    <row r="105" spans="1:8" s="8" customFormat="1" x14ac:dyDescent="0.2">
      <c r="A105" s="16"/>
      <c r="B105" s="16"/>
      <c r="C105" s="16"/>
      <c r="D105" s="13"/>
      <c r="F105" s="12"/>
      <c r="G105" s="12"/>
      <c r="H105" s="40"/>
    </row>
    <row r="106" spans="1:8" s="8" customFormat="1" x14ac:dyDescent="0.2">
      <c r="A106" s="16"/>
      <c r="B106" s="16"/>
      <c r="C106" s="16"/>
      <c r="D106" s="13"/>
      <c r="F106" s="12"/>
      <c r="G106" s="12"/>
      <c r="H106" s="40"/>
    </row>
    <row r="107" spans="1:8" s="8" customFormat="1" x14ac:dyDescent="0.2">
      <c r="A107" s="16"/>
      <c r="B107" s="16"/>
      <c r="C107" s="16"/>
      <c r="D107" s="13"/>
      <c r="F107" s="12"/>
      <c r="G107" s="12"/>
      <c r="H107" s="40"/>
    </row>
    <row r="108" spans="1:8" s="8" customFormat="1" x14ac:dyDescent="0.2">
      <c r="A108" s="16"/>
      <c r="B108" s="16"/>
      <c r="C108" s="16"/>
      <c r="D108" s="13"/>
      <c r="F108" s="12"/>
      <c r="G108" s="12"/>
      <c r="H108" s="40"/>
    </row>
    <row r="109" spans="1:8" s="8" customFormat="1" x14ac:dyDescent="0.2">
      <c r="A109" s="16"/>
      <c r="B109" s="16"/>
      <c r="C109" s="16"/>
      <c r="D109" s="13"/>
      <c r="F109" s="12"/>
      <c r="G109" s="12"/>
      <c r="H109" s="40"/>
    </row>
    <row r="110" spans="1:8" s="8" customFormat="1" x14ac:dyDescent="0.2">
      <c r="A110" s="16"/>
      <c r="B110" s="16"/>
      <c r="C110" s="16"/>
      <c r="D110" s="13"/>
      <c r="F110" s="12"/>
      <c r="G110" s="12"/>
      <c r="H110" s="40"/>
    </row>
    <row r="111" spans="1:8" s="8" customFormat="1" x14ac:dyDescent="0.2">
      <c r="A111" s="16"/>
      <c r="B111" s="16"/>
      <c r="C111" s="16"/>
      <c r="D111" s="13"/>
      <c r="F111" s="12"/>
      <c r="G111" s="12"/>
      <c r="H111" s="40"/>
    </row>
    <row r="112" spans="1:8" s="8" customFormat="1" x14ac:dyDescent="0.2">
      <c r="A112" s="16"/>
      <c r="B112" s="16"/>
      <c r="C112" s="16"/>
      <c r="D112" s="13"/>
      <c r="F112" s="12"/>
      <c r="G112" s="12"/>
      <c r="H112" s="40"/>
    </row>
    <row r="113" spans="1:8" s="8" customFormat="1" x14ac:dyDescent="0.2">
      <c r="A113" s="16"/>
      <c r="B113" s="16"/>
      <c r="C113" s="16"/>
      <c r="D113" s="13"/>
      <c r="F113" s="12"/>
      <c r="G113" s="12"/>
      <c r="H113" s="40"/>
    </row>
    <row r="114" spans="1:8" s="8" customFormat="1" x14ac:dyDescent="0.2">
      <c r="A114" s="16"/>
      <c r="B114" s="16"/>
      <c r="C114" s="16"/>
      <c r="D114" s="13"/>
      <c r="F114" s="12"/>
      <c r="G114" s="12"/>
      <c r="H114" s="40"/>
    </row>
    <row r="115" spans="1:8" s="8" customFormat="1" x14ac:dyDescent="0.2">
      <c r="A115" s="16"/>
      <c r="B115" s="16"/>
      <c r="C115" s="16"/>
      <c r="D115" s="13"/>
      <c r="F115" s="12"/>
      <c r="G115" s="12"/>
      <c r="H115" s="40"/>
    </row>
    <row r="116" spans="1:8" s="8" customFormat="1" x14ac:dyDescent="0.2">
      <c r="A116" s="16"/>
      <c r="B116" s="16"/>
      <c r="C116" s="16"/>
      <c r="D116" s="13"/>
      <c r="F116" s="12"/>
      <c r="G116" s="12"/>
      <c r="H116" s="40"/>
    </row>
    <row r="117" spans="1:8" s="8" customFormat="1" x14ac:dyDescent="0.2">
      <c r="A117" s="16"/>
      <c r="B117" s="16"/>
      <c r="C117" s="16"/>
      <c r="D117" s="13"/>
      <c r="F117" s="12"/>
      <c r="G117" s="12"/>
      <c r="H117" s="40"/>
    </row>
    <row r="118" spans="1:8" s="8" customFormat="1" x14ac:dyDescent="0.2">
      <c r="A118" s="16"/>
      <c r="B118" s="16"/>
      <c r="C118" s="16"/>
      <c r="D118" s="13"/>
      <c r="F118" s="12"/>
      <c r="G118" s="12"/>
      <c r="H118" s="40"/>
    </row>
    <row r="119" spans="1:8" s="8" customFormat="1" x14ac:dyDescent="0.2">
      <c r="A119" s="16"/>
      <c r="B119" s="16"/>
      <c r="C119" s="16"/>
      <c r="D119" s="13"/>
      <c r="F119" s="12"/>
      <c r="G119" s="12"/>
      <c r="H119" s="40"/>
    </row>
    <row r="120" spans="1:8" s="8" customFormat="1" x14ac:dyDescent="0.2">
      <c r="A120" s="16"/>
      <c r="B120" s="16"/>
      <c r="C120" s="16"/>
      <c r="D120" s="13"/>
      <c r="F120" s="12"/>
      <c r="G120" s="12"/>
      <c r="H120" s="40"/>
    </row>
    <row r="121" spans="1:8" s="8" customFormat="1" x14ac:dyDescent="0.2">
      <c r="A121" s="16"/>
      <c r="B121" s="16"/>
      <c r="C121" s="16"/>
      <c r="D121" s="13"/>
      <c r="F121" s="12"/>
      <c r="G121" s="12"/>
      <c r="H121" s="40"/>
    </row>
    <row r="122" spans="1:8" s="8" customFormat="1" x14ac:dyDescent="0.2">
      <c r="A122" s="16"/>
      <c r="B122" s="16"/>
      <c r="C122" s="16"/>
      <c r="D122" s="13"/>
      <c r="F122" s="12"/>
      <c r="G122" s="12"/>
      <c r="H122" s="40"/>
    </row>
    <row r="123" spans="1:8" s="8" customFormat="1" x14ac:dyDescent="0.2">
      <c r="A123" s="16"/>
      <c r="B123" s="16"/>
      <c r="C123" s="16"/>
      <c r="D123" s="13"/>
      <c r="F123" s="12"/>
      <c r="G123" s="12"/>
      <c r="H123" s="40"/>
    </row>
    <row r="124" spans="1:8" s="8" customFormat="1" x14ac:dyDescent="0.2">
      <c r="A124" s="16"/>
      <c r="B124" s="16"/>
      <c r="C124" s="16"/>
      <c r="D124" s="13"/>
      <c r="F124" s="12"/>
      <c r="G124" s="12"/>
      <c r="H124" s="40"/>
    </row>
    <row r="125" spans="1:8" s="8" customFormat="1" x14ac:dyDescent="0.2">
      <c r="A125" s="16"/>
      <c r="B125" s="16"/>
      <c r="C125" s="16"/>
      <c r="D125" s="13"/>
      <c r="F125" s="12"/>
      <c r="G125" s="12"/>
      <c r="H125" s="40"/>
    </row>
    <row r="126" spans="1:8" s="8" customFormat="1" x14ac:dyDescent="0.2">
      <c r="A126" s="16"/>
      <c r="B126" s="16"/>
      <c r="C126" s="16"/>
      <c r="D126" s="13"/>
      <c r="F126" s="12"/>
      <c r="G126" s="12"/>
      <c r="H126" s="40"/>
    </row>
    <row r="127" spans="1:8" s="8" customFormat="1" x14ac:dyDescent="0.2">
      <c r="A127" s="16"/>
      <c r="B127" s="16"/>
      <c r="C127" s="16"/>
      <c r="D127" s="13"/>
      <c r="F127" s="12"/>
      <c r="G127" s="12"/>
      <c r="H127" s="40"/>
    </row>
    <row r="128" spans="1:8" s="8" customFormat="1" x14ac:dyDescent="0.2">
      <c r="A128" s="16"/>
      <c r="B128" s="16"/>
      <c r="C128" s="16"/>
      <c r="D128" s="13"/>
      <c r="F128" s="12"/>
      <c r="G128" s="12"/>
      <c r="H128" s="40"/>
    </row>
    <row r="129" spans="1:8" s="8" customFormat="1" x14ac:dyDescent="0.2">
      <c r="A129" s="16"/>
      <c r="B129" s="16"/>
      <c r="C129" s="16"/>
      <c r="D129" s="13"/>
      <c r="F129" s="12"/>
      <c r="G129" s="12"/>
      <c r="H129" s="40"/>
    </row>
    <row r="130" spans="1:8" s="8" customFormat="1" x14ac:dyDescent="0.2">
      <c r="A130" s="16"/>
      <c r="B130" s="16"/>
      <c r="C130" s="16"/>
      <c r="D130" s="13"/>
      <c r="F130" s="12"/>
      <c r="G130" s="12"/>
      <c r="H130" s="40"/>
    </row>
    <row r="131" spans="1:8" s="8" customFormat="1" x14ac:dyDescent="0.2">
      <c r="A131" s="16"/>
      <c r="B131" s="16"/>
      <c r="C131" s="16"/>
      <c r="D131" s="13"/>
      <c r="F131" s="12"/>
      <c r="G131" s="12"/>
      <c r="H131" s="40"/>
    </row>
    <row r="132" spans="1:8" s="8" customFormat="1" x14ac:dyDescent="0.2">
      <c r="A132" s="16"/>
      <c r="B132" s="16"/>
      <c r="C132" s="16"/>
      <c r="D132" s="13"/>
      <c r="F132" s="12"/>
      <c r="G132" s="12"/>
      <c r="H132" s="40"/>
    </row>
    <row r="133" spans="1:8" s="8" customFormat="1" x14ac:dyDescent="0.2">
      <c r="A133" s="16"/>
      <c r="B133" s="16"/>
      <c r="C133" s="16"/>
      <c r="D133" s="13"/>
      <c r="F133" s="12"/>
      <c r="G133" s="12"/>
      <c r="H133" s="40"/>
    </row>
    <row r="134" spans="1:8" s="8" customFormat="1" x14ac:dyDescent="0.2">
      <c r="A134" s="16"/>
      <c r="B134" s="16"/>
      <c r="C134" s="16"/>
      <c r="D134" s="13"/>
      <c r="F134" s="12"/>
      <c r="G134" s="12"/>
      <c r="H134" s="40"/>
    </row>
    <row r="135" spans="1:8" s="8" customFormat="1" x14ac:dyDescent="0.2">
      <c r="A135" s="16"/>
      <c r="B135" s="16"/>
      <c r="C135" s="16"/>
      <c r="D135" s="13"/>
      <c r="F135" s="12"/>
      <c r="G135" s="12"/>
      <c r="H135" s="40"/>
    </row>
    <row r="136" spans="1:8" s="8" customFormat="1" x14ac:dyDescent="0.2">
      <c r="A136" s="16"/>
      <c r="B136" s="16"/>
      <c r="C136" s="16"/>
      <c r="D136" s="13"/>
      <c r="F136" s="12"/>
      <c r="G136" s="12"/>
      <c r="H136" s="40"/>
    </row>
    <row r="137" spans="1:8" s="8" customFormat="1" x14ac:dyDescent="0.2">
      <c r="A137" s="16"/>
      <c r="B137" s="16"/>
      <c r="C137" s="16"/>
      <c r="D137" s="13"/>
      <c r="F137" s="12"/>
      <c r="G137" s="12"/>
      <c r="H137" s="40"/>
    </row>
    <row r="138" spans="1:8" s="8" customFormat="1" x14ac:dyDescent="0.2">
      <c r="A138" s="16"/>
      <c r="B138" s="16"/>
      <c r="C138" s="16"/>
      <c r="D138" s="13"/>
      <c r="F138" s="12"/>
      <c r="G138" s="12"/>
      <c r="H138" s="40"/>
    </row>
    <row r="139" spans="1:8" s="8" customFormat="1" x14ac:dyDescent="0.2">
      <c r="A139" s="16"/>
      <c r="B139" s="16"/>
      <c r="C139" s="16"/>
      <c r="D139" s="13"/>
      <c r="F139" s="12"/>
      <c r="G139" s="12"/>
      <c r="H139" s="40"/>
    </row>
    <row r="140" spans="1:8" s="8" customFormat="1" x14ac:dyDescent="0.2">
      <c r="A140" s="16"/>
      <c r="B140" s="16"/>
      <c r="C140" s="16"/>
      <c r="D140" s="13"/>
      <c r="F140" s="12"/>
      <c r="G140" s="12"/>
      <c r="H140" s="40"/>
    </row>
    <row r="141" spans="1:8" s="8" customFormat="1" x14ac:dyDescent="0.2">
      <c r="A141" s="16"/>
      <c r="B141" s="16"/>
      <c r="C141" s="16"/>
      <c r="D141" s="13"/>
      <c r="F141" s="12"/>
      <c r="G141" s="12"/>
      <c r="H141" s="40"/>
    </row>
    <row r="142" spans="1:8" s="8" customFormat="1" x14ac:dyDescent="0.2">
      <c r="A142" s="16"/>
      <c r="B142" s="16"/>
      <c r="C142" s="16"/>
      <c r="D142" s="13"/>
      <c r="F142" s="12"/>
      <c r="G142" s="12"/>
      <c r="H142" s="40"/>
    </row>
    <row r="143" spans="1:8" s="8" customFormat="1" x14ac:dyDescent="0.2">
      <c r="A143" s="16"/>
      <c r="B143" s="16"/>
      <c r="C143" s="16"/>
      <c r="D143" s="13"/>
      <c r="F143" s="12"/>
      <c r="G143" s="12"/>
      <c r="H143" s="40"/>
    </row>
    <row r="144" spans="1:8" s="8" customFormat="1" x14ac:dyDescent="0.2">
      <c r="A144" s="16"/>
      <c r="B144" s="16"/>
      <c r="C144" s="16"/>
      <c r="D144" s="13"/>
      <c r="F144" s="12"/>
      <c r="G144" s="12"/>
      <c r="H144" s="40"/>
    </row>
    <row r="145" spans="1:8" s="8" customFormat="1" x14ac:dyDescent="0.2">
      <c r="A145" s="16"/>
      <c r="B145" s="16"/>
      <c r="C145" s="16"/>
      <c r="D145" s="13"/>
      <c r="F145" s="12"/>
      <c r="G145" s="12"/>
      <c r="H145" s="40"/>
    </row>
    <row r="146" spans="1:8" s="8" customFormat="1" x14ac:dyDescent="0.2">
      <c r="A146" s="16"/>
      <c r="B146" s="16"/>
      <c r="C146" s="16"/>
      <c r="D146" s="13"/>
      <c r="F146" s="12"/>
      <c r="G146" s="12"/>
      <c r="H146" s="40"/>
    </row>
    <row r="147" spans="1:8" s="8" customFormat="1" x14ac:dyDescent="0.2">
      <c r="A147" s="16"/>
      <c r="B147" s="16"/>
      <c r="C147" s="16"/>
      <c r="D147" s="13"/>
      <c r="F147" s="12"/>
      <c r="G147" s="12"/>
      <c r="H147" s="40"/>
    </row>
    <row r="148" spans="1:8" s="8" customFormat="1" x14ac:dyDescent="0.2">
      <c r="A148" s="16"/>
      <c r="B148" s="16"/>
      <c r="C148" s="16"/>
      <c r="D148" s="13"/>
      <c r="F148" s="12"/>
      <c r="G148" s="12"/>
      <c r="H148" s="40"/>
    </row>
    <row r="149" spans="1:8" s="8" customFormat="1" x14ac:dyDescent="0.2">
      <c r="A149" s="16"/>
      <c r="B149" s="16"/>
      <c r="C149" s="16"/>
      <c r="D149" s="13"/>
      <c r="F149" s="12"/>
      <c r="G149" s="12"/>
      <c r="H149" s="40"/>
    </row>
    <row r="150" spans="1:8" s="8" customFormat="1" x14ac:dyDescent="0.2">
      <c r="A150" s="16"/>
      <c r="B150" s="16"/>
      <c r="C150" s="16"/>
      <c r="D150" s="13"/>
      <c r="F150" s="12"/>
      <c r="G150" s="12"/>
      <c r="H150" s="40"/>
    </row>
    <row r="151" spans="1:8" s="8" customFormat="1" x14ac:dyDescent="0.2">
      <c r="A151" s="16"/>
      <c r="B151" s="16"/>
      <c r="C151" s="16"/>
      <c r="D151" s="13"/>
      <c r="F151" s="12"/>
      <c r="G151" s="12"/>
      <c r="H151" s="40"/>
    </row>
    <row r="152" spans="1:8" s="8" customFormat="1" x14ac:dyDescent="0.2">
      <c r="A152" s="16"/>
      <c r="B152" s="16"/>
      <c r="C152" s="16"/>
      <c r="D152" s="13"/>
      <c r="F152" s="12"/>
      <c r="G152" s="12"/>
      <c r="H152" s="40"/>
    </row>
    <row r="153" spans="1:8" s="8" customFormat="1" x14ac:dyDescent="0.2">
      <c r="A153" s="16"/>
      <c r="B153" s="16"/>
      <c r="C153" s="16"/>
      <c r="D153" s="13"/>
      <c r="F153" s="12"/>
      <c r="G153" s="12"/>
      <c r="H153" s="40"/>
    </row>
    <row r="154" spans="1:8" s="8" customFormat="1" x14ac:dyDescent="0.2">
      <c r="A154" s="16"/>
      <c r="B154" s="16"/>
      <c r="C154" s="16"/>
      <c r="D154" s="13"/>
      <c r="F154" s="12"/>
      <c r="G154" s="12"/>
      <c r="H154" s="40"/>
    </row>
    <row r="155" spans="1:8" s="8" customFormat="1" x14ac:dyDescent="0.2">
      <c r="A155" s="16"/>
      <c r="B155" s="16"/>
      <c r="C155" s="16"/>
      <c r="D155" s="13"/>
      <c r="F155" s="12"/>
      <c r="G155" s="12"/>
      <c r="H155" s="40"/>
    </row>
    <row r="156" spans="1:8" s="8" customFormat="1" x14ac:dyDescent="0.2">
      <c r="A156" s="16"/>
      <c r="B156" s="16"/>
      <c r="C156" s="16"/>
      <c r="D156" s="13"/>
      <c r="F156" s="12"/>
      <c r="G156" s="12"/>
      <c r="H156" s="40"/>
    </row>
    <row r="157" spans="1:8" s="8" customFormat="1" x14ac:dyDescent="0.2">
      <c r="A157" s="16"/>
      <c r="B157" s="16"/>
      <c r="C157" s="16"/>
      <c r="D157" s="13"/>
      <c r="F157" s="12"/>
      <c r="G157" s="12"/>
      <c r="H157" s="40"/>
    </row>
    <row r="158" spans="1:8" s="8" customFormat="1" x14ac:dyDescent="0.2">
      <c r="A158" s="16"/>
      <c r="B158" s="16"/>
      <c r="C158" s="16"/>
      <c r="D158" s="13"/>
      <c r="F158" s="12"/>
      <c r="G158" s="12"/>
      <c r="H158" s="40"/>
    </row>
    <row r="159" spans="1:8" s="8" customFormat="1" x14ac:dyDescent="0.2">
      <c r="A159" s="16"/>
      <c r="B159" s="16"/>
      <c r="C159" s="16"/>
      <c r="D159" s="13"/>
      <c r="F159" s="12"/>
      <c r="G159" s="12"/>
      <c r="H159" s="40"/>
    </row>
    <row r="160" spans="1:8" s="8" customFormat="1" x14ac:dyDescent="0.2">
      <c r="A160" s="16"/>
      <c r="B160" s="16"/>
      <c r="C160" s="16"/>
      <c r="D160" s="13"/>
      <c r="F160" s="12"/>
      <c r="G160" s="12"/>
      <c r="H160" s="40"/>
    </row>
    <row r="161" spans="1:8" s="8" customFormat="1" x14ac:dyDescent="0.2">
      <c r="A161" s="16"/>
      <c r="B161" s="16"/>
      <c r="C161" s="16"/>
      <c r="D161" s="13"/>
      <c r="F161" s="12"/>
      <c r="G161" s="12"/>
      <c r="H161" s="40"/>
    </row>
    <row r="162" spans="1:8" s="8" customFormat="1" x14ac:dyDescent="0.2">
      <c r="A162" s="16"/>
      <c r="B162" s="16"/>
      <c r="C162" s="16"/>
      <c r="D162" s="13"/>
      <c r="F162" s="12"/>
      <c r="G162" s="12"/>
      <c r="H162" s="40"/>
    </row>
    <row r="163" spans="1:8" s="8" customFormat="1" x14ac:dyDescent="0.2">
      <c r="A163" s="16"/>
      <c r="B163" s="16"/>
      <c r="C163" s="16"/>
      <c r="D163" s="13"/>
      <c r="F163" s="12"/>
      <c r="G163" s="12"/>
      <c r="H163" s="40"/>
    </row>
    <row r="164" spans="1:8" s="8" customFormat="1" x14ac:dyDescent="0.2">
      <c r="A164" s="16"/>
      <c r="B164" s="16"/>
      <c r="C164" s="16"/>
      <c r="D164" s="13"/>
      <c r="F164" s="12"/>
      <c r="G164" s="12"/>
      <c r="H164" s="40"/>
    </row>
    <row r="165" spans="1:8" s="8" customFormat="1" x14ac:dyDescent="0.2">
      <c r="A165" s="16"/>
      <c r="B165" s="16"/>
      <c r="C165" s="16"/>
      <c r="D165" s="13"/>
      <c r="F165" s="12"/>
      <c r="G165" s="12"/>
      <c r="H165" s="40"/>
    </row>
    <row r="166" spans="1:8" s="8" customFormat="1" x14ac:dyDescent="0.2">
      <c r="A166" s="16"/>
      <c r="B166" s="16"/>
      <c r="C166" s="16"/>
      <c r="D166" s="13"/>
      <c r="F166" s="12"/>
      <c r="G166" s="12"/>
      <c r="H166" s="40"/>
    </row>
    <row r="167" spans="1:8" s="8" customFormat="1" x14ac:dyDescent="0.2">
      <c r="A167" s="16"/>
      <c r="B167" s="16"/>
      <c r="C167" s="16"/>
      <c r="D167" s="13"/>
      <c r="F167" s="12"/>
      <c r="G167" s="12"/>
      <c r="H167" s="40"/>
    </row>
    <row r="168" spans="1:8" s="8" customFormat="1" x14ac:dyDescent="0.2">
      <c r="A168" s="16"/>
      <c r="B168" s="16"/>
      <c r="C168" s="16"/>
      <c r="D168" s="13"/>
      <c r="F168" s="12"/>
      <c r="G168" s="12"/>
      <c r="H168" s="40"/>
    </row>
    <row r="169" spans="1:8" s="8" customFormat="1" x14ac:dyDescent="0.2">
      <c r="A169" s="16"/>
      <c r="B169" s="16"/>
      <c r="C169" s="16"/>
      <c r="D169" s="13"/>
      <c r="F169" s="12"/>
      <c r="G169" s="12"/>
      <c r="H169" s="40"/>
    </row>
    <row r="170" spans="1:8" s="8" customFormat="1" x14ac:dyDescent="0.2">
      <c r="A170" s="16"/>
      <c r="B170" s="16"/>
      <c r="C170" s="16"/>
      <c r="D170" s="13"/>
      <c r="F170" s="12"/>
      <c r="G170" s="12"/>
      <c r="H170" s="40"/>
    </row>
    <row r="171" spans="1:8" s="8" customFormat="1" x14ac:dyDescent="0.2">
      <c r="A171" s="16"/>
      <c r="B171" s="16"/>
      <c r="C171" s="16"/>
      <c r="D171" s="13"/>
      <c r="F171" s="12"/>
      <c r="G171" s="12"/>
      <c r="H171" s="40"/>
    </row>
    <row r="172" spans="1:8" s="8" customFormat="1" x14ac:dyDescent="0.2">
      <c r="A172" s="16"/>
      <c r="B172" s="16"/>
      <c r="C172" s="16"/>
      <c r="D172" s="13"/>
      <c r="F172" s="12"/>
      <c r="G172" s="12"/>
      <c r="H172" s="40"/>
    </row>
    <row r="173" spans="1:8" s="8" customFormat="1" x14ac:dyDescent="0.2">
      <c r="A173" s="16"/>
      <c r="B173" s="16"/>
      <c r="C173" s="16"/>
      <c r="D173" s="13"/>
      <c r="F173" s="12"/>
      <c r="G173" s="12"/>
      <c r="H173" s="40"/>
    </row>
    <row r="174" spans="1:8" s="8" customFormat="1" x14ac:dyDescent="0.2">
      <c r="A174" s="16"/>
      <c r="B174" s="16"/>
      <c r="C174" s="16"/>
      <c r="D174" s="13"/>
      <c r="F174" s="12"/>
      <c r="G174" s="12"/>
      <c r="H174" s="40"/>
    </row>
    <row r="175" spans="1:8" s="8" customFormat="1" x14ac:dyDescent="0.2">
      <c r="A175" s="16"/>
      <c r="B175" s="16"/>
      <c r="C175" s="16"/>
      <c r="D175" s="13"/>
      <c r="F175" s="12"/>
      <c r="G175" s="12"/>
      <c r="H175" s="40"/>
    </row>
    <row r="176" spans="1:8" s="8" customFormat="1" x14ac:dyDescent="0.2">
      <c r="A176" s="16"/>
      <c r="B176" s="16"/>
      <c r="C176" s="16"/>
      <c r="D176" s="13"/>
      <c r="F176" s="12"/>
      <c r="G176" s="12"/>
      <c r="H176" s="40"/>
    </row>
    <row r="177" spans="1:8" s="8" customFormat="1" x14ac:dyDescent="0.2">
      <c r="A177" s="16"/>
      <c r="B177" s="16"/>
      <c r="C177" s="16"/>
      <c r="D177" s="13"/>
      <c r="F177" s="12"/>
      <c r="G177" s="12"/>
      <c r="H177" s="40"/>
    </row>
    <row r="178" spans="1:8" s="8" customFormat="1" x14ac:dyDescent="0.2">
      <c r="A178" s="16"/>
      <c r="B178" s="16"/>
      <c r="C178" s="16"/>
      <c r="D178" s="13"/>
      <c r="F178" s="12"/>
      <c r="G178" s="12"/>
      <c r="H178" s="40"/>
    </row>
    <row r="179" spans="1:8" s="8" customFormat="1" x14ac:dyDescent="0.2">
      <c r="A179" s="16"/>
      <c r="B179" s="16"/>
      <c r="C179" s="16"/>
      <c r="D179" s="13"/>
      <c r="F179" s="12"/>
      <c r="G179" s="12"/>
      <c r="H179" s="40"/>
    </row>
    <row r="180" spans="1:8" s="8" customFormat="1" x14ac:dyDescent="0.2">
      <c r="A180" s="16"/>
      <c r="B180" s="16"/>
      <c r="C180" s="16"/>
      <c r="D180" s="13"/>
      <c r="F180" s="12"/>
      <c r="G180" s="12"/>
      <c r="H180" s="40"/>
    </row>
    <row r="181" spans="1:8" s="8" customFormat="1" x14ac:dyDescent="0.2">
      <c r="A181" s="16"/>
      <c r="B181" s="16"/>
      <c r="C181" s="16"/>
      <c r="D181" s="13"/>
      <c r="F181" s="12"/>
      <c r="G181" s="12"/>
      <c r="H181" s="40"/>
    </row>
    <row r="182" spans="1:8" s="8" customFormat="1" x14ac:dyDescent="0.2">
      <c r="A182" s="16"/>
      <c r="B182" s="16"/>
      <c r="C182" s="16"/>
      <c r="D182" s="13"/>
      <c r="F182" s="12"/>
      <c r="G182" s="12"/>
      <c r="H182" s="40"/>
    </row>
    <row r="183" spans="1:8" s="8" customFormat="1" x14ac:dyDescent="0.2">
      <c r="A183" s="16"/>
      <c r="B183" s="16"/>
      <c r="C183" s="16"/>
      <c r="D183" s="13"/>
      <c r="F183" s="12"/>
      <c r="G183" s="12"/>
      <c r="H183" s="40"/>
    </row>
    <row r="184" spans="1:8" s="8" customFormat="1" x14ac:dyDescent="0.2">
      <c r="A184" s="16"/>
      <c r="B184" s="16"/>
      <c r="C184" s="16"/>
      <c r="D184" s="13"/>
      <c r="F184" s="12"/>
      <c r="G184" s="12"/>
      <c r="H184" s="40"/>
    </row>
    <row r="185" spans="1:8" s="8" customFormat="1" x14ac:dyDescent="0.2">
      <c r="A185" s="16"/>
      <c r="B185" s="16"/>
      <c r="C185" s="16"/>
      <c r="D185" s="13"/>
      <c r="F185" s="12"/>
      <c r="G185" s="12"/>
      <c r="H185" s="40"/>
    </row>
    <row r="186" spans="1:8" s="8" customFormat="1" x14ac:dyDescent="0.2">
      <c r="A186" s="16"/>
      <c r="B186" s="16"/>
      <c r="C186" s="16"/>
      <c r="D186" s="13"/>
      <c r="F186" s="12"/>
      <c r="G186" s="12"/>
      <c r="H186" s="40"/>
    </row>
    <row r="187" spans="1:8" s="8" customFormat="1" x14ac:dyDescent="0.2">
      <c r="A187" s="16"/>
      <c r="B187" s="16"/>
      <c r="C187" s="16"/>
      <c r="D187" s="13"/>
      <c r="F187" s="12"/>
      <c r="G187" s="12"/>
      <c r="H187" s="40"/>
    </row>
    <row r="188" spans="1:8" s="8" customFormat="1" x14ac:dyDescent="0.2">
      <c r="A188" s="16"/>
      <c r="B188" s="16"/>
      <c r="C188" s="16"/>
      <c r="D188" s="13"/>
      <c r="F188" s="12"/>
      <c r="G188" s="12"/>
      <c r="H188" s="40"/>
    </row>
    <row r="189" spans="1:8" s="8" customFormat="1" x14ac:dyDescent="0.2">
      <c r="A189" s="16"/>
      <c r="B189" s="16"/>
      <c r="C189" s="16"/>
      <c r="D189" s="13"/>
      <c r="F189" s="12"/>
      <c r="G189" s="12"/>
      <c r="H189" s="40"/>
    </row>
    <row r="190" spans="1:8" s="8" customFormat="1" x14ac:dyDescent="0.2">
      <c r="A190" s="16"/>
      <c r="B190" s="16"/>
      <c r="C190" s="16"/>
      <c r="D190" s="13"/>
      <c r="F190" s="12"/>
      <c r="G190" s="12"/>
      <c r="H190" s="40"/>
    </row>
    <row r="191" spans="1:8" s="8" customFormat="1" x14ac:dyDescent="0.2">
      <c r="A191" s="16"/>
      <c r="B191" s="16"/>
      <c r="C191" s="16"/>
      <c r="D191" s="13"/>
      <c r="F191" s="12"/>
      <c r="G191" s="12"/>
      <c r="H191" s="40"/>
    </row>
    <row r="192" spans="1:8" s="8" customFormat="1" x14ac:dyDescent="0.2">
      <c r="A192" s="16"/>
      <c r="B192" s="16"/>
      <c r="C192" s="16"/>
      <c r="D192" s="13"/>
      <c r="F192" s="12"/>
      <c r="G192" s="12"/>
      <c r="H192" s="40"/>
    </row>
    <row r="193" spans="1:8" s="8" customFormat="1" x14ac:dyDescent="0.2">
      <c r="A193" s="16"/>
      <c r="B193" s="16"/>
      <c r="C193" s="16"/>
      <c r="D193" s="13"/>
      <c r="F193" s="12"/>
      <c r="G193" s="12"/>
      <c r="H193" s="40"/>
    </row>
    <row r="194" spans="1:8" s="8" customFormat="1" x14ac:dyDescent="0.2">
      <c r="A194" s="16"/>
      <c r="B194" s="16"/>
      <c r="C194" s="16"/>
      <c r="D194" s="13"/>
      <c r="F194" s="12"/>
      <c r="G194" s="12"/>
      <c r="H194" s="40"/>
    </row>
    <row r="195" spans="1:8" s="8" customFormat="1" x14ac:dyDescent="0.2">
      <c r="A195" s="16"/>
      <c r="B195" s="16"/>
      <c r="C195" s="16"/>
      <c r="D195" s="13"/>
      <c r="F195" s="12"/>
      <c r="G195" s="12"/>
      <c r="H195" s="40"/>
    </row>
    <row r="196" spans="1:8" s="8" customFormat="1" x14ac:dyDescent="0.2">
      <c r="A196" s="16"/>
      <c r="B196" s="16"/>
      <c r="C196" s="16"/>
      <c r="D196" s="13"/>
      <c r="F196" s="12"/>
      <c r="G196" s="12"/>
      <c r="H196" s="40"/>
    </row>
    <row r="197" spans="1:8" s="8" customFormat="1" x14ac:dyDescent="0.2">
      <c r="A197" s="16"/>
      <c r="B197" s="16"/>
      <c r="C197" s="16"/>
      <c r="D197" s="13"/>
      <c r="F197" s="12"/>
      <c r="G197" s="12"/>
      <c r="H197" s="40"/>
    </row>
    <row r="198" spans="1:8" s="8" customFormat="1" x14ac:dyDescent="0.2">
      <c r="A198" s="16"/>
      <c r="B198" s="16"/>
      <c r="C198" s="16"/>
      <c r="D198" s="13"/>
      <c r="F198" s="12"/>
      <c r="G198" s="12"/>
      <c r="H198" s="40"/>
    </row>
    <row r="199" spans="1:8" s="8" customFormat="1" x14ac:dyDescent="0.2">
      <c r="A199" s="16"/>
      <c r="B199" s="16"/>
      <c r="C199" s="16"/>
      <c r="D199" s="13"/>
      <c r="F199" s="12"/>
      <c r="G199" s="12"/>
      <c r="H199" s="40"/>
    </row>
    <row r="200" spans="1:8" s="8" customFormat="1" x14ac:dyDescent="0.2">
      <c r="A200" s="16"/>
      <c r="B200" s="16"/>
      <c r="C200" s="16"/>
      <c r="D200" s="13"/>
      <c r="F200" s="12"/>
      <c r="G200" s="12"/>
      <c r="H200" s="40"/>
    </row>
    <row r="201" spans="1:8" s="8" customFormat="1" x14ac:dyDescent="0.2">
      <c r="A201" s="16"/>
      <c r="B201" s="16"/>
      <c r="C201" s="16"/>
      <c r="D201" s="13"/>
      <c r="F201" s="12"/>
      <c r="G201" s="12"/>
      <c r="H201" s="40"/>
    </row>
    <row r="202" spans="1:8" s="8" customFormat="1" x14ac:dyDescent="0.2">
      <c r="A202" s="16"/>
      <c r="B202" s="16"/>
      <c r="C202" s="16"/>
      <c r="D202" s="13"/>
      <c r="F202" s="12"/>
      <c r="G202" s="12"/>
      <c r="H202" s="40"/>
    </row>
    <row r="203" spans="1:8" s="8" customFormat="1" x14ac:dyDescent="0.2">
      <c r="A203" s="16"/>
      <c r="B203" s="16"/>
      <c r="C203" s="16"/>
      <c r="D203" s="13"/>
      <c r="F203" s="12"/>
      <c r="G203" s="12"/>
      <c r="H203" s="40"/>
    </row>
    <row r="204" spans="1:8" s="8" customFormat="1" x14ac:dyDescent="0.2">
      <c r="A204" s="16"/>
      <c r="B204" s="16"/>
      <c r="C204" s="16"/>
      <c r="D204" s="13"/>
      <c r="F204" s="12"/>
      <c r="G204" s="12"/>
      <c r="H204" s="40"/>
    </row>
    <row r="205" spans="1:8" s="8" customFormat="1" x14ac:dyDescent="0.2">
      <c r="A205" s="16"/>
      <c r="B205" s="16"/>
      <c r="C205" s="16"/>
      <c r="D205" s="13"/>
      <c r="F205" s="12"/>
      <c r="G205" s="12"/>
      <c r="H205" s="40"/>
    </row>
    <row r="206" spans="1:8" s="8" customFormat="1" x14ac:dyDescent="0.2">
      <c r="A206" s="16"/>
      <c r="B206" s="16"/>
      <c r="C206" s="16"/>
      <c r="D206" s="13"/>
      <c r="F206" s="12"/>
      <c r="G206" s="12"/>
      <c r="H206" s="40"/>
    </row>
    <row r="207" spans="1:8" s="8" customFormat="1" x14ac:dyDescent="0.2">
      <c r="A207" s="16"/>
      <c r="B207" s="16"/>
      <c r="C207" s="16"/>
      <c r="D207" s="13"/>
      <c r="F207" s="12"/>
      <c r="G207" s="12"/>
      <c r="H207" s="40"/>
    </row>
    <row r="208" spans="1:8" s="8" customFormat="1" x14ac:dyDescent="0.2">
      <c r="A208" s="16"/>
      <c r="B208" s="16"/>
      <c r="C208" s="16"/>
      <c r="D208" s="13"/>
      <c r="F208" s="12"/>
      <c r="G208" s="12"/>
      <c r="H208" s="40"/>
    </row>
    <row r="209" spans="1:8" s="8" customFormat="1" x14ac:dyDescent="0.2">
      <c r="A209" s="16"/>
      <c r="B209" s="16"/>
      <c r="C209" s="16"/>
      <c r="D209" s="13"/>
      <c r="F209" s="12"/>
      <c r="G209" s="12"/>
      <c r="H209" s="40"/>
    </row>
    <row r="210" spans="1:8" s="8" customFormat="1" x14ac:dyDescent="0.2">
      <c r="A210" s="16"/>
      <c r="B210" s="16"/>
      <c r="C210" s="16"/>
      <c r="D210" s="13"/>
      <c r="F210" s="12"/>
      <c r="G210" s="12"/>
      <c r="H210" s="40"/>
    </row>
    <row r="211" spans="1:8" s="8" customFormat="1" x14ac:dyDescent="0.2">
      <c r="A211" s="16"/>
      <c r="B211" s="16"/>
      <c r="C211" s="16"/>
      <c r="D211" s="13"/>
      <c r="F211" s="12"/>
      <c r="G211" s="12"/>
      <c r="H211" s="40"/>
    </row>
    <row r="212" spans="1:8" s="8" customFormat="1" x14ac:dyDescent="0.2">
      <c r="A212" s="16"/>
      <c r="B212" s="16"/>
      <c r="C212" s="16"/>
      <c r="D212" s="13"/>
      <c r="F212" s="12"/>
      <c r="G212" s="12"/>
      <c r="H212" s="40"/>
    </row>
    <row r="213" spans="1:8" s="8" customFormat="1" x14ac:dyDescent="0.2">
      <c r="A213" s="16"/>
      <c r="B213" s="16"/>
      <c r="C213" s="16"/>
      <c r="D213" s="13"/>
      <c r="F213" s="12"/>
      <c r="G213" s="12"/>
      <c r="H213" s="40"/>
    </row>
    <row r="214" spans="1:8" s="8" customFormat="1" x14ac:dyDescent="0.2">
      <c r="A214" s="16"/>
      <c r="B214" s="16"/>
      <c r="C214" s="16"/>
      <c r="D214" s="13"/>
      <c r="F214" s="12"/>
      <c r="G214" s="12"/>
      <c r="H214" s="40"/>
    </row>
    <row r="215" spans="1:8" s="8" customFormat="1" x14ac:dyDescent="0.2">
      <c r="A215" s="16"/>
      <c r="B215" s="16"/>
      <c r="C215" s="16"/>
      <c r="D215" s="13"/>
      <c r="F215" s="12"/>
      <c r="G215" s="12"/>
      <c r="H215" s="40"/>
    </row>
    <row r="216" spans="1:8" s="8" customFormat="1" x14ac:dyDescent="0.2">
      <c r="A216" s="16"/>
      <c r="B216" s="16"/>
      <c r="C216" s="16"/>
      <c r="D216" s="13"/>
      <c r="F216" s="12"/>
      <c r="G216" s="12"/>
      <c r="H216" s="40"/>
    </row>
    <row r="217" spans="1:8" s="8" customFormat="1" x14ac:dyDescent="0.2">
      <c r="A217" s="16"/>
      <c r="B217" s="16"/>
      <c r="C217" s="16"/>
      <c r="D217" s="13"/>
      <c r="F217" s="12"/>
      <c r="G217" s="12"/>
      <c r="H217" s="40"/>
    </row>
    <row r="218" spans="1:8" s="8" customFormat="1" x14ac:dyDescent="0.2">
      <c r="A218" s="16"/>
      <c r="B218" s="16"/>
      <c r="C218" s="16"/>
      <c r="D218" s="13"/>
      <c r="F218" s="12"/>
      <c r="G218" s="12"/>
      <c r="H218" s="40"/>
    </row>
    <row r="219" spans="1:8" s="8" customFormat="1" x14ac:dyDescent="0.2">
      <c r="A219" s="16"/>
      <c r="B219" s="16"/>
      <c r="C219" s="16"/>
      <c r="D219" s="13"/>
      <c r="F219" s="12"/>
      <c r="G219" s="12"/>
      <c r="H219" s="40"/>
    </row>
    <row r="220" spans="1:8" s="8" customFormat="1" x14ac:dyDescent="0.2">
      <c r="A220" s="16"/>
      <c r="B220" s="16"/>
      <c r="C220" s="16"/>
      <c r="D220" s="13"/>
      <c r="F220" s="12"/>
      <c r="G220" s="12"/>
      <c r="H220" s="40"/>
    </row>
    <row r="221" spans="1:8" s="8" customFormat="1" x14ac:dyDescent="0.2">
      <c r="A221" s="16"/>
      <c r="B221" s="16"/>
      <c r="C221" s="16"/>
      <c r="D221" s="13"/>
      <c r="F221" s="12"/>
      <c r="G221" s="12"/>
      <c r="H221" s="40"/>
    </row>
    <row r="222" spans="1:8" s="8" customFormat="1" x14ac:dyDescent="0.2">
      <c r="A222" s="16"/>
      <c r="B222" s="16"/>
      <c r="C222" s="16"/>
      <c r="D222" s="13"/>
      <c r="F222" s="12"/>
      <c r="G222" s="12"/>
      <c r="H222" s="40"/>
    </row>
    <row r="223" spans="1:8" s="8" customFormat="1" x14ac:dyDescent="0.2">
      <c r="A223" s="16"/>
      <c r="B223" s="16"/>
      <c r="C223" s="16"/>
      <c r="D223" s="13"/>
      <c r="F223" s="12"/>
      <c r="G223" s="12"/>
      <c r="H223" s="40"/>
    </row>
    <row r="224" spans="1:8" s="8" customFormat="1" x14ac:dyDescent="0.2">
      <c r="A224" s="16"/>
      <c r="B224" s="16"/>
      <c r="C224" s="16"/>
      <c r="D224" s="13"/>
      <c r="F224" s="12"/>
      <c r="G224" s="12"/>
      <c r="H224" s="40"/>
    </row>
    <row r="225" spans="1:8" s="8" customFormat="1" x14ac:dyDescent="0.2">
      <c r="A225" s="16"/>
      <c r="B225" s="16"/>
      <c r="C225" s="16"/>
      <c r="D225" s="13"/>
      <c r="F225" s="12"/>
      <c r="G225" s="12"/>
      <c r="H225" s="40"/>
    </row>
    <row r="226" spans="1:8" s="8" customFormat="1" x14ac:dyDescent="0.2">
      <c r="A226" s="16"/>
      <c r="B226" s="16"/>
      <c r="C226" s="16"/>
      <c r="D226" s="13"/>
      <c r="F226" s="12"/>
      <c r="G226" s="12"/>
      <c r="H226" s="40"/>
    </row>
    <row r="227" spans="1:8" s="8" customFormat="1" x14ac:dyDescent="0.2">
      <c r="A227" s="16"/>
      <c r="B227" s="16"/>
      <c r="C227" s="16"/>
      <c r="D227" s="13"/>
      <c r="F227" s="12"/>
      <c r="G227" s="12"/>
      <c r="H227" s="40"/>
    </row>
    <row r="228" spans="1:8" s="8" customFormat="1" x14ac:dyDescent="0.2">
      <c r="A228" s="16"/>
      <c r="B228" s="16"/>
      <c r="C228" s="16"/>
      <c r="D228" s="13"/>
      <c r="F228" s="12"/>
      <c r="G228" s="12"/>
      <c r="H228" s="40"/>
    </row>
    <row r="229" spans="1:8" s="8" customFormat="1" x14ac:dyDescent="0.2">
      <c r="A229" s="16"/>
      <c r="B229" s="16"/>
      <c r="C229" s="16"/>
      <c r="D229" s="13"/>
      <c r="F229" s="12"/>
      <c r="G229" s="12"/>
      <c r="H229" s="40"/>
    </row>
    <row r="230" spans="1:8" s="8" customFormat="1" x14ac:dyDescent="0.2">
      <c r="A230" s="16"/>
      <c r="B230" s="16"/>
      <c r="C230" s="16"/>
      <c r="D230" s="13"/>
      <c r="F230" s="12"/>
      <c r="G230" s="12"/>
      <c r="H230" s="40"/>
    </row>
    <row r="231" spans="1:8" s="8" customFormat="1" x14ac:dyDescent="0.2">
      <c r="A231" s="16"/>
      <c r="B231" s="16"/>
      <c r="C231" s="16"/>
      <c r="D231" s="13"/>
      <c r="F231" s="12"/>
      <c r="G231" s="12"/>
      <c r="H231" s="40"/>
    </row>
    <row r="232" spans="1:8" s="8" customFormat="1" x14ac:dyDescent="0.2">
      <c r="A232" s="16"/>
      <c r="B232" s="16"/>
      <c r="C232" s="16"/>
      <c r="D232" s="13"/>
      <c r="F232" s="12"/>
      <c r="G232" s="12"/>
      <c r="H232" s="40"/>
    </row>
    <row r="233" spans="1:8" s="8" customFormat="1" x14ac:dyDescent="0.2">
      <c r="A233" s="16"/>
      <c r="B233" s="16"/>
      <c r="C233" s="16"/>
      <c r="D233" s="13"/>
      <c r="F233" s="12"/>
      <c r="G233" s="12"/>
      <c r="H233" s="40"/>
    </row>
    <row r="234" spans="1:8" s="8" customFormat="1" x14ac:dyDescent="0.2">
      <c r="A234" s="16"/>
      <c r="B234" s="16"/>
      <c r="C234" s="16"/>
      <c r="D234" s="13"/>
      <c r="F234" s="12"/>
      <c r="G234" s="12"/>
      <c r="H234" s="40"/>
    </row>
    <row r="235" spans="1:8" s="8" customFormat="1" x14ac:dyDescent="0.2">
      <c r="A235" s="16"/>
      <c r="B235" s="16"/>
      <c r="C235" s="16"/>
      <c r="D235" s="13"/>
      <c r="F235" s="12"/>
      <c r="G235" s="12"/>
      <c r="H235" s="40"/>
    </row>
    <row r="236" spans="1:8" s="8" customFormat="1" x14ac:dyDescent="0.2">
      <c r="A236" s="16"/>
      <c r="B236" s="16"/>
      <c r="C236" s="16"/>
      <c r="D236" s="13"/>
      <c r="F236" s="12"/>
      <c r="G236" s="12"/>
      <c r="H236" s="40"/>
    </row>
    <row r="237" spans="1:8" s="8" customFormat="1" x14ac:dyDescent="0.2">
      <c r="A237" s="16"/>
      <c r="B237" s="16"/>
      <c r="C237" s="16"/>
      <c r="D237" s="13"/>
      <c r="F237" s="12"/>
      <c r="G237" s="12"/>
      <c r="H237" s="40"/>
    </row>
    <row r="238" spans="1:8" s="8" customFormat="1" x14ac:dyDescent="0.2">
      <c r="A238" s="16"/>
      <c r="B238" s="16"/>
      <c r="C238" s="16"/>
      <c r="D238" s="13"/>
      <c r="F238" s="12"/>
      <c r="G238" s="12"/>
      <c r="H238" s="40"/>
    </row>
    <row r="239" spans="1:8" s="8" customFormat="1" x14ac:dyDescent="0.2">
      <c r="A239" s="16"/>
      <c r="B239" s="16"/>
      <c r="C239" s="16"/>
      <c r="D239" s="13"/>
      <c r="F239" s="12"/>
      <c r="G239" s="12"/>
      <c r="H239" s="40"/>
    </row>
    <row r="240" spans="1:8" s="8" customFormat="1" x14ac:dyDescent="0.2">
      <c r="A240" s="16"/>
      <c r="B240" s="16"/>
      <c r="C240" s="16"/>
      <c r="D240" s="13"/>
      <c r="F240" s="12"/>
      <c r="G240" s="12"/>
      <c r="H240" s="40"/>
    </row>
    <row r="241" spans="1:8" s="8" customFormat="1" x14ac:dyDescent="0.2">
      <c r="A241" s="16"/>
      <c r="B241" s="16"/>
      <c r="C241" s="16"/>
      <c r="D241" s="13"/>
      <c r="F241" s="12"/>
      <c r="G241" s="12"/>
      <c r="H241" s="40"/>
    </row>
    <row r="242" spans="1:8" s="8" customFormat="1" x14ac:dyDescent="0.2">
      <c r="A242" s="16"/>
      <c r="B242" s="16"/>
      <c r="C242" s="16"/>
      <c r="D242" s="13"/>
      <c r="F242" s="12"/>
      <c r="G242" s="12"/>
      <c r="H242" s="40"/>
    </row>
    <row r="243" spans="1:8" s="8" customFormat="1" x14ac:dyDescent="0.2">
      <c r="A243" s="16"/>
      <c r="B243" s="16"/>
      <c r="C243" s="16"/>
      <c r="D243" s="13"/>
      <c r="F243" s="12"/>
      <c r="G243" s="12"/>
      <c r="H243" s="40"/>
    </row>
    <row r="244" spans="1:8" s="8" customFormat="1" x14ac:dyDescent="0.2">
      <c r="A244" s="16"/>
      <c r="B244" s="16"/>
      <c r="C244" s="16"/>
      <c r="D244" s="13"/>
      <c r="F244" s="12"/>
      <c r="G244" s="12"/>
      <c r="H244" s="40"/>
    </row>
    <row r="245" spans="1:8" s="8" customFormat="1" x14ac:dyDescent="0.2">
      <c r="A245" s="16"/>
      <c r="B245" s="16"/>
      <c r="C245" s="16"/>
      <c r="D245" s="13"/>
      <c r="F245" s="12"/>
      <c r="G245" s="12"/>
      <c r="H245" s="40"/>
    </row>
    <row r="246" spans="1:8" s="8" customFormat="1" x14ac:dyDescent="0.2">
      <c r="A246" s="16"/>
      <c r="B246" s="16"/>
      <c r="C246" s="16"/>
      <c r="D246" s="13"/>
      <c r="F246" s="12"/>
      <c r="G246" s="12"/>
      <c r="H246" s="40"/>
    </row>
    <row r="247" spans="1:8" s="8" customFormat="1" x14ac:dyDescent="0.2">
      <c r="A247" s="16"/>
      <c r="B247" s="16"/>
      <c r="C247" s="16"/>
      <c r="D247" s="13"/>
      <c r="F247" s="12"/>
      <c r="G247" s="12"/>
      <c r="H247" s="40"/>
    </row>
    <row r="248" spans="1:8" s="8" customFormat="1" x14ac:dyDescent="0.2">
      <c r="A248" s="16"/>
      <c r="B248" s="16"/>
      <c r="C248" s="16"/>
      <c r="D248" s="13"/>
      <c r="F248" s="12"/>
      <c r="G248" s="12"/>
      <c r="H248" s="40"/>
    </row>
    <row r="249" spans="1:8" s="8" customFormat="1" x14ac:dyDescent="0.2">
      <c r="A249" s="16"/>
      <c r="B249" s="16"/>
      <c r="C249" s="16"/>
      <c r="D249" s="13"/>
      <c r="F249" s="12"/>
      <c r="G249" s="12"/>
      <c r="H249" s="40"/>
    </row>
    <row r="250" spans="1:8" s="8" customFormat="1" x14ac:dyDescent="0.2">
      <c r="A250" s="16"/>
      <c r="B250" s="16"/>
      <c r="C250" s="16"/>
      <c r="D250" s="13"/>
      <c r="F250" s="12"/>
      <c r="G250" s="12"/>
      <c r="H250" s="40"/>
    </row>
    <row r="251" spans="1:8" s="8" customFormat="1" x14ac:dyDescent="0.2">
      <c r="A251" s="16"/>
      <c r="B251" s="16"/>
      <c r="C251" s="16"/>
      <c r="D251" s="13"/>
      <c r="F251" s="12"/>
      <c r="G251" s="12"/>
      <c r="H251" s="40"/>
    </row>
    <row r="252" spans="1:8" s="8" customFormat="1" x14ac:dyDescent="0.2">
      <c r="A252" s="16"/>
      <c r="B252" s="16"/>
      <c r="C252" s="16"/>
      <c r="D252" s="13"/>
      <c r="F252" s="12"/>
      <c r="G252" s="12"/>
      <c r="H252" s="40"/>
    </row>
    <row r="253" spans="1:8" s="8" customFormat="1" x14ac:dyDescent="0.2">
      <c r="A253" s="16"/>
      <c r="B253" s="16"/>
      <c r="C253" s="16"/>
      <c r="D253" s="13"/>
      <c r="F253" s="12"/>
      <c r="G253" s="12"/>
      <c r="H253" s="40"/>
    </row>
    <row r="254" spans="1:8" s="8" customFormat="1" x14ac:dyDescent="0.2">
      <c r="A254" s="16"/>
      <c r="B254" s="16"/>
      <c r="C254" s="16"/>
      <c r="D254" s="13"/>
      <c r="F254" s="12"/>
      <c r="G254" s="12"/>
      <c r="H254" s="40"/>
    </row>
    <row r="255" spans="1:8" s="8" customFormat="1" x14ac:dyDescent="0.2">
      <c r="A255" s="16"/>
      <c r="B255" s="16"/>
      <c r="C255" s="16"/>
      <c r="D255" s="13"/>
      <c r="F255" s="12"/>
      <c r="G255" s="12"/>
      <c r="H255" s="40"/>
    </row>
    <row r="256" spans="1:8" s="8" customFormat="1" x14ac:dyDescent="0.2">
      <c r="A256" s="16"/>
      <c r="B256" s="16"/>
      <c r="C256" s="16"/>
      <c r="D256" s="13"/>
      <c r="F256" s="12"/>
      <c r="G256" s="12"/>
      <c r="H256" s="40"/>
    </row>
    <row r="257" spans="1:8" s="8" customFormat="1" x14ac:dyDescent="0.2">
      <c r="A257" s="16"/>
      <c r="B257" s="16"/>
      <c r="C257" s="16"/>
      <c r="D257" s="13"/>
      <c r="F257" s="12"/>
      <c r="G257" s="12"/>
      <c r="H257" s="40"/>
    </row>
    <row r="258" spans="1:8" s="8" customFormat="1" x14ac:dyDescent="0.2">
      <c r="A258" s="16"/>
      <c r="B258" s="16"/>
      <c r="C258" s="16"/>
      <c r="D258" s="13"/>
      <c r="F258" s="12"/>
      <c r="G258" s="12"/>
      <c r="H258" s="40"/>
    </row>
    <row r="259" spans="1:8" s="8" customFormat="1" x14ac:dyDescent="0.2">
      <c r="A259" s="16"/>
      <c r="B259" s="16"/>
      <c r="C259" s="16"/>
      <c r="D259" s="13"/>
      <c r="F259" s="12"/>
      <c r="G259" s="12"/>
      <c r="H259" s="40"/>
    </row>
    <row r="260" spans="1:8" s="8" customFormat="1" x14ac:dyDescent="0.2">
      <c r="A260" s="16"/>
      <c r="B260" s="16"/>
      <c r="C260" s="16"/>
      <c r="D260" s="13"/>
      <c r="F260" s="12"/>
      <c r="G260" s="12"/>
      <c r="H260" s="40"/>
    </row>
    <row r="261" spans="1:8" s="8" customFormat="1" x14ac:dyDescent="0.2">
      <c r="A261" s="16"/>
      <c r="B261" s="16"/>
      <c r="C261" s="16"/>
      <c r="D261" s="13"/>
      <c r="F261" s="12"/>
      <c r="G261" s="12"/>
      <c r="H261" s="40"/>
    </row>
    <row r="262" spans="1:8" s="8" customFormat="1" x14ac:dyDescent="0.2">
      <c r="A262" s="16"/>
      <c r="B262" s="16"/>
      <c r="C262" s="16"/>
      <c r="D262" s="13"/>
      <c r="F262" s="12"/>
      <c r="G262" s="12"/>
      <c r="H262" s="40"/>
    </row>
    <row r="263" spans="1:8" s="8" customFormat="1" x14ac:dyDescent="0.2">
      <c r="A263" s="16"/>
      <c r="B263" s="16"/>
      <c r="C263" s="16"/>
      <c r="D263" s="13"/>
      <c r="F263" s="12"/>
      <c r="G263" s="12"/>
      <c r="H263" s="40"/>
    </row>
    <row r="264" spans="1:8" s="8" customFormat="1" x14ac:dyDescent="0.2">
      <c r="A264" s="16"/>
      <c r="B264" s="16"/>
      <c r="C264" s="16"/>
      <c r="D264" s="13"/>
      <c r="F264" s="12"/>
      <c r="G264" s="12"/>
      <c r="H264" s="40"/>
    </row>
    <row r="265" spans="1:8" s="8" customFormat="1" x14ac:dyDescent="0.2">
      <c r="A265" s="16"/>
      <c r="B265" s="16"/>
      <c r="C265" s="16"/>
      <c r="D265" s="13"/>
      <c r="F265" s="12"/>
      <c r="G265" s="12"/>
      <c r="H265" s="40"/>
    </row>
    <row r="266" spans="1:8" s="8" customFormat="1" x14ac:dyDescent="0.2">
      <c r="A266" s="16"/>
      <c r="B266" s="16"/>
      <c r="C266" s="16"/>
      <c r="D266" s="13"/>
      <c r="F266" s="12"/>
      <c r="G266" s="12"/>
      <c r="H266" s="40"/>
    </row>
    <row r="267" spans="1:8" s="8" customFormat="1" x14ac:dyDescent="0.2">
      <c r="A267" s="16"/>
      <c r="B267" s="16"/>
      <c r="C267" s="16"/>
      <c r="D267" s="13"/>
      <c r="F267" s="12"/>
      <c r="G267" s="12"/>
      <c r="H267" s="40"/>
    </row>
    <row r="268" spans="1:8" s="8" customFormat="1" x14ac:dyDescent="0.2">
      <c r="A268" s="16"/>
      <c r="B268" s="16"/>
      <c r="C268" s="16"/>
      <c r="D268" s="13"/>
      <c r="F268" s="12"/>
      <c r="G268" s="12"/>
      <c r="H268" s="40"/>
    </row>
    <row r="269" spans="1:8" s="8" customFormat="1" x14ac:dyDescent="0.2">
      <c r="A269" s="16"/>
      <c r="B269" s="16"/>
      <c r="C269" s="16"/>
      <c r="D269" s="13"/>
      <c r="F269" s="12"/>
      <c r="G269" s="12"/>
      <c r="H269" s="40"/>
    </row>
    <row r="270" spans="1:8" s="8" customFormat="1" x14ac:dyDescent="0.2">
      <c r="A270" s="16"/>
      <c r="B270" s="16"/>
      <c r="C270" s="16"/>
      <c r="D270" s="13"/>
      <c r="F270" s="12"/>
      <c r="G270" s="12"/>
      <c r="H270" s="40"/>
    </row>
    <row r="271" spans="1:8" s="8" customFormat="1" x14ac:dyDescent="0.2">
      <c r="A271" s="16"/>
      <c r="B271" s="16"/>
      <c r="C271" s="16"/>
      <c r="D271" s="13"/>
      <c r="F271" s="12"/>
      <c r="G271" s="12"/>
      <c r="H271" s="40"/>
    </row>
    <row r="272" spans="1:8" s="8" customFormat="1" x14ac:dyDescent="0.2">
      <c r="A272" s="16"/>
      <c r="B272" s="16"/>
      <c r="C272" s="16"/>
      <c r="D272" s="13"/>
      <c r="F272" s="12"/>
      <c r="G272" s="12"/>
      <c r="H272" s="40"/>
    </row>
    <row r="273" spans="1:8" s="8" customFormat="1" x14ac:dyDescent="0.2">
      <c r="A273" s="16"/>
      <c r="B273" s="16"/>
      <c r="C273" s="16"/>
      <c r="D273" s="13"/>
      <c r="F273" s="12"/>
      <c r="G273" s="12"/>
      <c r="H273" s="40"/>
    </row>
    <row r="274" spans="1:8" s="8" customFormat="1" x14ac:dyDescent="0.2">
      <c r="A274" s="16"/>
      <c r="B274" s="16"/>
      <c r="C274" s="16"/>
      <c r="D274" s="13"/>
      <c r="F274" s="12"/>
      <c r="G274" s="12"/>
      <c r="H274" s="40"/>
    </row>
    <row r="275" spans="1:8" s="8" customFormat="1" x14ac:dyDescent="0.2">
      <c r="A275" s="16"/>
      <c r="B275" s="16"/>
      <c r="C275" s="16"/>
      <c r="D275" s="13"/>
      <c r="F275" s="12"/>
      <c r="G275" s="12"/>
      <c r="H275" s="40"/>
    </row>
    <row r="276" spans="1:8" s="8" customFormat="1" x14ac:dyDescent="0.2">
      <c r="A276" s="16"/>
      <c r="B276" s="16"/>
      <c r="C276" s="16"/>
      <c r="D276" s="13"/>
      <c r="F276" s="12"/>
      <c r="G276" s="12"/>
      <c r="H276" s="40"/>
    </row>
    <row r="277" spans="1:8" s="8" customFormat="1" x14ac:dyDescent="0.2">
      <c r="A277" s="16"/>
      <c r="B277" s="16"/>
      <c r="C277" s="16"/>
      <c r="D277" s="13"/>
      <c r="F277" s="12"/>
      <c r="G277" s="12"/>
      <c r="H277" s="40"/>
    </row>
    <row r="278" spans="1:8" s="8" customFormat="1" x14ac:dyDescent="0.2">
      <c r="A278" s="16"/>
      <c r="B278" s="16"/>
      <c r="C278" s="16"/>
      <c r="D278" s="13"/>
      <c r="F278" s="12"/>
      <c r="G278" s="12"/>
      <c r="H278" s="40"/>
    </row>
    <row r="279" spans="1:8" s="8" customFormat="1" x14ac:dyDescent="0.2">
      <c r="A279" s="16"/>
      <c r="B279" s="16"/>
      <c r="C279" s="16"/>
      <c r="D279" s="13"/>
      <c r="F279" s="12"/>
      <c r="G279" s="12"/>
      <c r="H279" s="40"/>
    </row>
    <row r="280" spans="1:8" s="8" customFormat="1" x14ac:dyDescent="0.2">
      <c r="A280" s="16"/>
      <c r="B280" s="16"/>
      <c r="C280" s="16"/>
      <c r="D280" s="13"/>
      <c r="F280" s="12"/>
      <c r="G280" s="12"/>
      <c r="H280" s="40"/>
    </row>
    <row r="281" spans="1:8" s="8" customFormat="1" x14ac:dyDescent="0.2">
      <c r="A281" s="16"/>
      <c r="B281" s="16"/>
      <c r="C281" s="16"/>
      <c r="D281" s="13"/>
      <c r="F281" s="12"/>
      <c r="G281" s="12"/>
      <c r="H281" s="40"/>
    </row>
    <row r="282" spans="1:8" s="8" customFormat="1" x14ac:dyDescent="0.2">
      <c r="A282" s="16"/>
      <c r="B282" s="16"/>
      <c r="C282" s="16"/>
      <c r="D282" s="13"/>
      <c r="F282" s="12"/>
      <c r="G282" s="12"/>
      <c r="H282" s="40"/>
    </row>
    <row r="283" spans="1:8" s="8" customFormat="1" x14ac:dyDescent="0.2">
      <c r="A283" s="16"/>
      <c r="B283" s="16"/>
      <c r="C283" s="16"/>
      <c r="D283" s="13"/>
      <c r="F283" s="12"/>
      <c r="G283" s="12"/>
      <c r="H283" s="40"/>
    </row>
    <row r="284" spans="1:8" s="8" customFormat="1" x14ac:dyDescent="0.2">
      <c r="A284" s="16"/>
      <c r="B284" s="16"/>
      <c r="C284" s="16"/>
      <c r="D284" s="13"/>
      <c r="F284" s="12"/>
      <c r="G284" s="12"/>
      <c r="H284" s="40"/>
    </row>
    <row r="285" spans="1:8" s="8" customFormat="1" x14ac:dyDescent="0.2">
      <c r="A285" s="16"/>
      <c r="B285" s="16"/>
      <c r="C285" s="16"/>
      <c r="D285" s="13"/>
      <c r="F285" s="12"/>
      <c r="G285" s="12"/>
      <c r="H285" s="40"/>
    </row>
    <row r="286" spans="1:8" s="8" customFormat="1" x14ac:dyDescent="0.2">
      <c r="A286" s="16"/>
      <c r="B286" s="16"/>
      <c r="C286" s="16"/>
      <c r="D286" s="13"/>
      <c r="F286" s="12"/>
      <c r="G286" s="12"/>
      <c r="H286" s="40"/>
    </row>
    <row r="287" spans="1:8" s="8" customFormat="1" x14ac:dyDescent="0.2">
      <c r="A287" s="16"/>
      <c r="B287" s="16"/>
      <c r="C287" s="16"/>
      <c r="D287" s="13"/>
      <c r="F287" s="12"/>
      <c r="G287" s="12"/>
      <c r="H287" s="40"/>
    </row>
    <row r="288" spans="1:8" s="8" customFormat="1" x14ac:dyDescent="0.2">
      <c r="A288" s="16"/>
      <c r="B288" s="16"/>
      <c r="C288" s="16"/>
      <c r="D288" s="13"/>
      <c r="F288" s="12"/>
      <c r="G288" s="12"/>
      <c r="H288" s="40"/>
    </row>
    <row r="289" spans="1:8" s="8" customFormat="1" x14ac:dyDescent="0.2">
      <c r="A289" s="16"/>
      <c r="B289" s="16"/>
      <c r="C289" s="16"/>
      <c r="D289" s="13"/>
      <c r="F289" s="12"/>
      <c r="G289" s="12"/>
      <c r="H289" s="40"/>
    </row>
    <row r="290" spans="1:8" s="8" customFormat="1" x14ac:dyDescent="0.2">
      <c r="A290" s="16"/>
      <c r="B290" s="16"/>
      <c r="C290" s="16"/>
      <c r="D290" s="13"/>
      <c r="F290" s="12"/>
      <c r="G290" s="12"/>
      <c r="H290" s="40"/>
    </row>
    <row r="291" spans="1:8" s="8" customFormat="1" x14ac:dyDescent="0.2">
      <c r="A291" s="16"/>
      <c r="B291" s="16"/>
      <c r="C291" s="16"/>
      <c r="D291" s="13"/>
      <c r="F291" s="12"/>
      <c r="G291" s="12"/>
      <c r="H291" s="40"/>
    </row>
    <row r="292" spans="1:8" s="8" customFormat="1" x14ac:dyDescent="0.2">
      <c r="A292" s="16"/>
      <c r="B292" s="16"/>
      <c r="C292" s="16"/>
      <c r="D292" s="13"/>
      <c r="F292" s="12"/>
      <c r="G292" s="12"/>
      <c r="H292" s="40"/>
    </row>
    <row r="293" spans="1:8" s="8" customFormat="1" x14ac:dyDescent="0.2">
      <c r="A293" s="16"/>
      <c r="B293" s="16"/>
      <c r="C293" s="16"/>
      <c r="D293" s="13"/>
      <c r="F293" s="12"/>
      <c r="G293" s="12"/>
      <c r="H293" s="40"/>
    </row>
    <row r="294" spans="1:8" s="8" customFormat="1" x14ac:dyDescent="0.2">
      <c r="A294" s="16"/>
      <c r="B294" s="16"/>
      <c r="C294" s="16"/>
      <c r="D294" s="13"/>
      <c r="F294" s="12"/>
      <c r="G294" s="12"/>
      <c r="H294" s="40"/>
    </row>
    <row r="295" spans="1:8" s="8" customFormat="1" x14ac:dyDescent="0.2">
      <c r="A295" s="16"/>
      <c r="B295" s="16"/>
      <c r="C295" s="16"/>
      <c r="D295" s="13"/>
      <c r="F295" s="12"/>
      <c r="G295" s="12"/>
      <c r="H295" s="40"/>
    </row>
    <row r="296" spans="1:8" s="8" customFormat="1" x14ac:dyDescent="0.2">
      <c r="A296" s="16"/>
      <c r="B296" s="16"/>
      <c r="C296" s="16"/>
      <c r="D296" s="13"/>
      <c r="F296" s="12"/>
      <c r="G296" s="12"/>
      <c r="H296" s="40"/>
    </row>
    <row r="297" spans="1:8" s="8" customFormat="1" x14ac:dyDescent="0.2">
      <c r="A297" s="16"/>
      <c r="B297" s="16"/>
      <c r="C297" s="16"/>
      <c r="D297" s="13"/>
      <c r="F297" s="12"/>
      <c r="G297" s="12"/>
      <c r="H297" s="40"/>
    </row>
    <row r="298" spans="1:8" s="8" customFormat="1" x14ac:dyDescent="0.2">
      <c r="A298" s="16"/>
      <c r="B298" s="16"/>
      <c r="C298" s="16"/>
      <c r="D298" s="13"/>
      <c r="F298" s="12"/>
      <c r="G298" s="12"/>
      <c r="H298" s="40"/>
    </row>
    <row r="299" spans="1:8" s="8" customFormat="1" x14ac:dyDescent="0.2">
      <c r="A299" s="16"/>
      <c r="B299" s="16"/>
      <c r="C299" s="16"/>
      <c r="D299" s="13"/>
      <c r="F299" s="12"/>
      <c r="G299" s="12"/>
      <c r="H299" s="40"/>
    </row>
    <row r="300" spans="1:8" s="8" customFormat="1" x14ac:dyDescent="0.2">
      <c r="A300" s="16"/>
      <c r="B300" s="16"/>
      <c r="C300" s="16"/>
      <c r="D300" s="13"/>
      <c r="F300" s="12"/>
      <c r="G300" s="12"/>
      <c r="H300" s="40"/>
    </row>
    <row r="301" spans="1:8" s="8" customFormat="1" x14ac:dyDescent="0.2">
      <c r="A301" s="16"/>
      <c r="B301" s="16"/>
      <c r="C301" s="16"/>
      <c r="D301" s="13"/>
      <c r="F301" s="12"/>
      <c r="G301" s="12"/>
      <c r="H301" s="40"/>
    </row>
    <row r="302" spans="1:8" s="8" customFormat="1" x14ac:dyDescent="0.2">
      <c r="A302" s="16"/>
      <c r="B302" s="16"/>
      <c r="C302" s="16"/>
      <c r="D302" s="13"/>
      <c r="F302" s="12"/>
      <c r="G302" s="12"/>
      <c r="H302" s="40"/>
    </row>
    <row r="303" spans="1:8" s="8" customFormat="1" x14ac:dyDescent="0.2">
      <c r="A303" s="16"/>
      <c r="B303" s="16"/>
      <c r="C303" s="16"/>
      <c r="D303" s="13"/>
      <c r="F303" s="12"/>
      <c r="G303" s="12"/>
      <c r="H303" s="40"/>
    </row>
    <row r="304" spans="1:8" s="8" customFormat="1" x14ac:dyDescent="0.2">
      <c r="A304" s="16"/>
      <c r="B304" s="16"/>
      <c r="C304" s="16"/>
      <c r="D304" s="13"/>
      <c r="F304" s="12"/>
      <c r="G304" s="12"/>
      <c r="H304" s="40"/>
    </row>
    <row r="305" spans="1:8" s="8" customFormat="1" x14ac:dyDescent="0.2">
      <c r="A305" s="16"/>
      <c r="B305" s="16"/>
      <c r="C305" s="16"/>
      <c r="D305" s="13"/>
      <c r="F305" s="12"/>
      <c r="G305" s="12"/>
      <c r="H305" s="40"/>
    </row>
    <row r="306" spans="1:8" s="8" customFormat="1" x14ac:dyDescent="0.2">
      <c r="A306" s="16"/>
      <c r="B306" s="16"/>
      <c r="C306" s="16"/>
      <c r="D306" s="13"/>
      <c r="F306" s="12"/>
      <c r="G306" s="12"/>
      <c r="H306" s="40"/>
    </row>
    <row r="307" spans="1:8" s="8" customFormat="1" x14ac:dyDescent="0.2">
      <c r="A307" s="16"/>
      <c r="B307" s="16"/>
      <c r="C307" s="16"/>
      <c r="D307" s="13"/>
      <c r="F307" s="12"/>
      <c r="G307" s="12"/>
      <c r="H307" s="40"/>
    </row>
    <row r="308" spans="1:8" s="8" customFormat="1" x14ac:dyDescent="0.2">
      <c r="A308" s="16"/>
      <c r="B308" s="16"/>
      <c r="C308" s="16"/>
      <c r="D308" s="13"/>
      <c r="F308" s="12"/>
      <c r="G308" s="12"/>
      <c r="H308" s="40"/>
    </row>
    <row r="309" spans="1:8" s="8" customFormat="1" x14ac:dyDescent="0.2">
      <c r="A309" s="16"/>
      <c r="B309" s="16"/>
      <c r="C309" s="16"/>
      <c r="D309" s="13"/>
      <c r="F309" s="12"/>
      <c r="G309" s="12"/>
      <c r="H309" s="40"/>
    </row>
    <row r="310" spans="1:8" s="8" customFormat="1" x14ac:dyDescent="0.2">
      <c r="A310" s="16"/>
      <c r="B310" s="16"/>
      <c r="C310" s="16"/>
      <c r="D310" s="13"/>
      <c r="F310" s="12"/>
      <c r="G310" s="12"/>
      <c r="H310" s="40"/>
    </row>
    <row r="311" spans="1:8" s="8" customFormat="1" x14ac:dyDescent="0.2">
      <c r="A311" s="16"/>
      <c r="B311" s="16"/>
      <c r="C311" s="16"/>
      <c r="D311" s="13"/>
      <c r="F311" s="12"/>
      <c r="G311" s="12"/>
      <c r="H311" s="40"/>
    </row>
    <row r="312" spans="1:8" s="8" customFormat="1" x14ac:dyDescent="0.2">
      <c r="A312" s="16"/>
      <c r="B312" s="16"/>
      <c r="C312" s="16"/>
      <c r="D312" s="13"/>
      <c r="F312" s="12"/>
      <c r="G312" s="12"/>
      <c r="H312" s="40"/>
    </row>
    <row r="313" spans="1:8" s="8" customFormat="1" x14ac:dyDescent="0.2">
      <c r="A313" s="16"/>
      <c r="B313" s="16"/>
      <c r="C313" s="16"/>
      <c r="D313" s="13"/>
      <c r="F313" s="12"/>
      <c r="G313" s="12"/>
      <c r="H313" s="40"/>
    </row>
    <row r="314" spans="1:8" s="8" customFormat="1" x14ac:dyDescent="0.2">
      <c r="A314" s="16"/>
      <c r="B314" s="16"/>
      <c r="C314" s="16"/>
      <c r="D314" s="13"/>
      <c r="F314" s="12"/>
      <c r="G314" s="12"/>
      <c r="H314" s="40"/>
    </row>
    <row r="315" spans="1:8" s="8" customFormat="1" x14ac:dyDescent="0.2">
      <c r="A315" s="16"/>
      <c r="B315" s="16"/>
      <c r="C315" s="16"/>
      <c r="D315" s="13"/>
      <c r="F315" s="12"/>
      <c r="G315" s="12"/>
      <c r="H315" s="40"/>
    </row>
    <row r="316" spans="1:8" s="8" customFormat="1" x14ac:dyDescent="0.2">
      <c r="A316" s="16"/>
      <c r="B316" s="16"/>
      <c r="C316" s="16"/>
      <c r="D316" s="13"/>
      <c r="F316" s="12"/>
      <c r="G316" s="12"/>
      <c r="H316" s="40"/>
    </row>
    <row r="317" spans="1:8" s="8" customFormat="1" x14ac:dyDescent="0.2">
      <c r="A317" s="16"/>
      <c r="B317" s="16"/>
      <c r="C317" s="16"/>
      <c r="D317" s="13"/>
      <c r="F317" s="12"/>
      <c r="G317" s="12"/>
      <c r="H317" s="40"/>
    </row>
    <row r="318" spans="1:8" s="8" customFormat="1" x14ac:dyDescent="0.2">
      <c r="A318" s="16"/>
      <c r="B318" s="16"/>
      <c r="C318" s="16"/>
      <c r="D318" s="13"/>
      <c r="F318" s="12"/>
      <c r="G318" s="12"/>
      <c r="H318" s="40"/>
    </row>
    <row r="319" spans="1:8" s="8" customFormat="1" x14ac:dyDescent="0.2">
      <c r="A319" s="16"/>
      <c r="B319" s="16"/>
      <c r="C319" s="16"/>
      <c r="D319" s="13"/>
      <c r="F319" s="12"/>
      <c r="G319" s="12"/>
      <c r="H319" s="40"/>
    </row>
    <row r="320" spans="1:8" s="8" customFormat="1" x14ac:dyDescent="0.2">
      <c r="A320" s="16"/>
      <c r="B320" s="16"/>
      <c r="C320" s="16"/>
      <c r="D320" s="13"/>
      <c r="F320" s="12"/>
      <c r="G320" s="12"/>
      <c r="H320" s="40"/>
    </row>
    <row r="321" spans="1:8" s="8" customFormat="1" x14ac:dyDescent="0.2">
      <c r="A321" s="16"/>
      <c r="B321" s="16"/>
      <c r="C321" s="16"/>
      <c r="D321" s="13"/>
      <c r="F321" s="12"/>
      <c r="G321" s="12"/>
      <c r="H321" s="40"/>
    </row>
    <row r="322" spans="1:8" s="8" customFormat="1" x14ac:dyDescent="0.2">
      <c r="A322" s="16"/>
      <c r="B322" s="16"/>
      <c r="C322" s="16"/>
      <c r="D322" s="13"/>
      <c r="F322" s="12"/>
      <c r="G322" s="12"/>
      <c r="H322" s="40"/>
    </row>
    <row r="323" spans="1:8" s="8" customFormat="1" x14ac:dyDescent="0.2">
      <c r="A323" s="16"/>
      <c r="B323" s="16"/>
      <c r="C323" s="16"/>
      <c r="D323" s="13"/>
      <c r="F323" s="12"/>
      <c r="G323" s="12"/>
      <c r="H323" s="40"/>
    </row>
    <row r="324" spans="1:8" s="8" customFormat="1" x14ac:dyDescent="0.2">
      <c r="A324" s="16"/>
      <c r="B324" s="16"/>
      <c r="C324" s="16"/>
      <c r="D324" s="13"/>
      <c r="F324" s="12"/>
      <c r="G324" s="12"/>
      <c r="H324" s="40"/>
    </row>
    <row r="325" spans="1:8" s="8" customFormat="1" x14ac:dyDescent="0.2">
      <c r="A325" s="16"/>
      <c r="B325" s="16"/>
      <c r="C325" s="16"/>
      <c r="D325" s="13"/>
      <c r="F325" s="12"/>
      <c r="G325" s="12"/>
      <c r="H325" s="40"/>
    </row>
    <row r="326" spans="1:8" s="8" customFormat="1" x14ac:dyDescent="0.2">
      <c r="A326" s="16"/>
      <c r="B326" s="16"/>
      <c r="C326" s="16"/>
      <c r="D326" s="13"/>
      <c r="F326" s="12"/>
      <c r="G326" s="12"/>
      <c r="H326" s="40"/>
    </row>
    <row r="327" spans="1:8" s="8" customFormat="1" x14ac:dyDescent="0.2">
      <c r="A327" s="16"/>
      <c r="B327" s="16"/>
      <c r="C327" s="16"/>
      <c r="D327" s="13"/>
      <c r="F327" s="12"/>
      <c r="G327" s="12"/>
      <c r="H327" s="40"/>
    </row>
    <row r="328" spans="1:8" s="8" customFormat="1" x14ac:dyDescent="0.2">
      <c r="A328" s="16"/>
      <c r="B328" s="16"/>
      <c r="C328" s="16"/>
      <c r="D328" s="13"/>
      <c r="F328" s="12"/>
      <c r="G328" s="12"/>
      <c r="H328" s="40"/>
    </row>
    <row r="329" spans="1:8" s="8" customFormat="1" x14ac:dyDescent="0.2">
      <c r="A329" s="16"/>
      <c r="B329" s="16"/>
      <c r="C329" s="16"/>
      <c r="D329" s="13"/>
      <c r="F329" s="12"/>
      <c r="G329" s="12"/>
      <c r="H329" s="40"/>
    </row>
    <row r="330" spans="1:8" s="8" customFormat="1" x14ac:dyDescent="0.2">
      <c r="A330" s="16"/>
      <c r="B330" s="16"/>
      <c r="C330" s="16"/>
      <c r="D330" s="13"/>
      <c r="F330" s="12"/>
      <c r="G330" s="12"/>
      <c r="H330" s="40"/>
    </row>
    <row r="331" spans="1:8" s="8" customFormat="1" x14ac:dyDescent="0.2">
      <c r="A331" s="16"/>
      <c r="B331" s="16"/>
      <c r="C331" s="16"/>
      <c r="D331" s="13"/>
      <c r="F331" s="12"/>
      <c r="G331" s="12"/>
      <c r="H331" s="40"/>
    </row>
    <row r="332" spans="1:8" s="8" customFormat="1" x14ac:dyDescent="0.2">
      <c r="A332" s="16"/>
      <c r="B332" s="16"/>
      <c r="C332" s="16"/>
      <c r="D332" s="13"/>
      <c r="F332" s="12"/>
      <c r="G332" s="12"/>
      <c r="H332" s="40"/>
    </row>
    <row r="333" spans="1:8" s="8" customFormat="1" x14ac:dyDescent="0.2">
      <c r="A333" s="16"/>
      <c r="B333" s="16"/>
      <c r="C333" s="16"/>
      <c r="D333" s="13"/>
      <c r="F333" s="12"/>
      <c r="G333" s="12"/>
      <c r="H333" s="40"/>
    </row>
    <row r="334" spans="1:8" s="8" customFormat="1" x14ac:dyDescent="0.2">
      <c r="A334" s="16"/>
      <c r="B334" s="16"/>
      <c r="C334" s="16"/>
      <c r="D334" s="13"/>
      <c r="F334" s="12"/>
      <c r="G334" s="12"/>
      <c r="H334" s="40"/>
    </row>
    <row r="335" spans="1:8" s="8" customFormat="1" x14ac:dyDescent="0.2">
      <c r="A335" s="16"/>
      <c r="B335" s="16"/>
      <c r="C335" s="16"/>
      <c r="D335" s="13"/>
      <c r="F335" s="12"/>
      <c r="G335" s="12"/>
      <c r="H335" s="40"/>
    </row>
    <row r="336" spans="1:8" s="8" customFormat="1" x14ac:dyDescent="0.2">
      <c r="A336" s="16"/>
      <c r="B336" s="16"/>
      <c r="C336" s="16"/>
      <c r="D336" s="13"/>
      <c r="F336" s="12"/>
      <c r="G336" s="12"/>
      <c r="H336" s="40"/>
    </row>
    <row r="337" spans="1:8" s="8" customFormat="1" x14ac:dyDescent="0.2">
      <c r="A337" s="16"/>
      <c r="B337" s="16"/>
      <c r="C337" s="16"/>
      <c r="D337" s="13"/>
      <c r="F337" s="12"/>
      <c r="G337" s="12"/>
      <c r="H337" s="40"/>
    </row>
    <row r="338" spans="1:8" s="8" customFormat="1" x14ac:dyDescent="0.2">
      <c r="A338" s="16"/>
      <c r="B338" s="16"/>
      <c r="C338" s="16"/>
      <c r="D338" s="13"/>
      <c r="F338" s="12"/>
      <c r="G338" s="12"/>
      <c r="H338" s="40"/>
    </row>
    <row r="339" spans="1:8" s="8" customFormat="1" x14ac:dyDescent="0.2">
      <c r="A339" s="16"/>
      <c r="B339" s="16"/>
      <c r="C339" s="16"/>
      <c r="D339" s="13"/>
      <c r="F339" s="12"/>
      <c r="G339" s="12"/>
      <c r="H339" s="40"/>
    </row>
    <row r="340" spans="1:8" s="8" customFormat="1" x14ac:dyDescent="0.2">
      <c r="A340" s="16"/>
      <c r="B340" s="16"/>
      <c r="C340" s="16"/>
      <c r="D340" s="13"/>
      <c r="F340" s="12"/>
      <c r="G340" s="12"/>
      <c r="H340" s="40"/>
    </row>
    <row r="341" spans="1:8" s="8" customFormat="1" x14ac:dyDescent="0.2">
      <c r="A341" s="16"/>
      <c r="B341" s="16"/>
      <c r="C341" s="16"/>
      <c r="D341" s="13"/>
      <c r="F341" s="12"/>
      <c r="G341" s="12"/>
      <c r="H341" s="40"/>
    </row>
    <row r="342" spans="1:8" s="8" customFormat="1" x14ac:dyDescent="0.2">
      <c r="A342" s="16"/>
      <c r="B342" s="16"/>
      <c r="C342" s="16"/>
      <c r="D342" s="13"/>
      <c r="F342" s="12"/>
      <c r="G342" s="12"/>
      <c r="H342" s="40"/>
    </row>
    <row r="343" spans="1:8" s="8" customFormat="1" x14ac:dyDescent="0.2">
      <c r="A343" s="16"/>
      <c r="B343" s="16"/>
      <c r="C343" s="16"/>
      <c r="D343" s="13"/>
      <c r="F343" s="12"/>
      <c r="G343" s="12"/>
      <c r="H343" s="40"/>
    </row>
    <row r="344" spans="1:8" s="8" customFormat="1" x14ac:dyDescent="0.2">
      <c r="A344" s="16"/>
      <c r="B344" s="16"/>
      <c r="C344" s="16"/>
      <c r="D344" s="13"/>
      <c r="F344" s="12"/>
      <c r="G344" s="12"/>
      <c r="H344" s="40"/>
    </row>
    <row r="345" spans="1:8" s="8" customFormat="1" x14ac:dyDescent="0.2">
      <c r="A345" s="16"/>
      <c r="B345" s="16"/>
      <c r="C345" s="16"/>
      <c r="D345" s="13"/>
      <c r="F345" s="12"/>
      <c r="G345" s="12"/>
      <c r="H345" s="40"/>
    </row>
    <row r="346" spans="1:8" s="8" customFormat="1" x14ac:dyDescent="0.2">
      <c r="A346" s="16"/>
      <c r="B346" s="16"/>
      <c r="C346" s="16"/>
      <c r="D346" s="13"/>
      <c r="F346" s="12"/>
      <c r="G346" s="12"/>
      <c r="H346" s="40"/>
    </row>
    <row r="347" spans="1:8" s="8" customFormat="1" x14ac:dyDescent="0.2">
      <c r="A347" s="16"/>
      <c r="B347" s="16"/>
      <c r="C347" s="16"/>
      <c r="D347" s="13"/>
      <c r="F347" s="12"/>
      <c r="G347" s="12"/>
      <c r="H347" s="40"/>
    </row>
    <row r="348" spans="1:8" s="8" customFormat="1" x14ac:dyDescent="0.2">
      <c r="A348" s="16"/>
      <c r="B348" s="16"/>
      <c r="C348" s="16"/>
      <c r="D348" s="13"/>
      <c r="F348" s="12"/>
      <c r="G348" s="12"/>
      <c r="H348" s="40"/>
    </row>
    <row r="349" spans="1:8" s="8" customFormat="1" x14ac:dyDescent="0.2">
      <c r="A349" s="16"/>
      <c r="B349" s="16"/>
      <c r="C349" s="16"/>
      <c r="D349" s="13"/>
      <c r="F349" s="12"/>
      <c r="G349" s="12"/>
      <c r="H349" s="40"/>
    </row>
    <row r="350" spans="1:8" s="8" customFormat="1" x14ac:dyDescent="0.2">
      <c r="A350" s="16"/>
      <c r="B350" s="16"/>
      <c r="C350" s="16"/>
      <c r="D350" s="13"/>
      <c r="F350" s="12"/>
      <c r="G350" s="12"/>
      <c r="H350" s="40"/>
    </row>
    <row r="351" spans="1:8" s="8" customFormat="1" x14ac:dyDescent="0.2">
      <c r="A351" s="16"/>
      <c r="B351" s="16"/>
      <c r="C351" s="16"/>
      <c r="D351" s="13"/>
      <c r="F351" s="12"/>
      <c r="G351" s="12"/>
      <c r="H351" s="40"/>
    </row>
    <row r="352" spans="1:8" s="8" customFormat="1" x14ac:dyDescent="0.2">
      <c r="A352" s="16"/>
      <c r="B352" s="16"/>
      <c r="C352" s="16"/>
      <c r="D352" s="13"/>
      <c r="F352" s="12"/>
      <c r="G352" s="12"/>
      <c r="H352" s="40"/>
    </row>
    <row r="353" spans="1:8" s="8" customFormat="1" x14ac:dyDescent="0.2">
      <c r="A353" s="16"/>
      <c r="B353" s="16"/>
      <c r="C353" s="16"/>
      <c r="D353" s="13"/>
      <c r="F353" s="12"/>
      <c r="G353" s="12"/>
      <c r="H353" s="40"/>
    </row>
    <row r="354" spans="1:8" s="8" customFormat="1" x14ac:dyDescent="0.2">
      <c r="A354" s="16"/>
      <c r="B354" s="16"/>
      <c r="C354" s="16"/>
      <c r="D354" s="13"/>
      <c r="F354" s="12"/>
      <c r="G354" s="12"/>
      <c r="H354" s="40"/>
    </row>
    <row r="355" spans="1:8" s="8" customFormat="1" x14ac:dyDescent="0.2">
      <c r="A355" s="16"/>
      <c r="B355" s="16"/>
      <c r="C355" s="16"/>
      <c r="D355" s="13"/>
      <c r="F355" s="12"/>
      <c r="G355" s="12"/>
      <c r="H355" s="40"/>
    </row>
    <row r="356" spans="1:8" s="8" customFormat="1" x14ac:dyDescent="0.2">
      <c r="A356" s="16"/>
      <c r="B356" s="16"/>
      <c r="C356" s="16"/>
      <c r="D356" s="13"/>
      <c r="F356" s="12"/>
      <c r="G356" s="12"/>
      <c r="H356" s="40"/>
    </row>
    <row r="357" spans="1:8" s="8" customFormat="1" x14ac:dyDescent="0.2">
      <c r="A357" s="16"/>
      <c r="B357" s="16"/>
      <c r="C357" s="16"/>
      <c r="D357" s="13"/>
      <c r="F357" s="12"/>
      <c r="G357" s="12"/>
      <c r="H357" s="40"/>
    </row>
    <row r="358" spans="1:8" s="8" customFormat="1" x14ac:dyDescent="0.2">
      <c r="A358" s="16"/>
      <c r="B358" s="16"/>
      <c r="C358" s="16"/>
      <c r="D358" s="13"/>
      <c r="F358" s="12"/>
      <c r="G358" s="12"/>
      <c r="H358" s="40"/>
    </row>
    <row r="359" spans="1:8" s="8" customFormat="1" x14ac:dyDescent="0.2">
      <c r="A359" s="16"/>
      <c r="B359" s="16"/>
      <c r="C359" s="16"/>
      <c r="D359" s="13"/>
      <c r="F359" s="12"/>
      <c r="G359" s="12"/>
      <c r="H359" s="40"/>
    </row>
    <row r="360" spans="1:8" s="8" customFormat="1" x14ac:dyDescent="0.2">
      <c r="A360" s="16"/>
      <c r="B360" s="16"/>
      <c r="C360" s="16"/>
      <c r="D360" s="13"/>
      <c r="F360" s="12"/>
      <c r="G360" s="12"/>
      <c r="H360" s="40"/>
    </row>
    <row r="361" spans="1:8" s="8" customFormat="1" x14ac:dyDescent="0.2">
      <c r="A361" s="16"/>
      <c r="B361" s="16"/>
      <c r="C361" s="16"/>
      <c r="D361" s="13"/>
      <c r="F361" s="12"/>
      <c r="G361" s="12"/>
      <c r="H361" s="40"/>
    </row>
    <row r="362" spans="1:8" s="8" customFormat="1" x14ac:dyDescent="0.2">
      <c r="A362" s="16"/>
      <c r="B362" s="16"/>
      <c r="C362" s="16"/>
      <c r="D362" s="13"/>
      <c r="F362" s="12"/>
      <c r="G362" s="12"/>
      <c r="H362" s="40"/>
    </row>
    <row r="363" spans="1:8" s="8" customFormat="1" x14ac:dyDescent="0.2">
      <c r="A363" s="16"/>
      <c r="B363" s="16"/>
      <c r="C363" s="16"/>
      <c r="D363" s="13"/>
      <c r="F363" s="12"/>
      <c r="G363" s="12"/>
      <c r="H363" s="40"/>
    </row>
    <row r="364" spans="1:8" s="8" customFormat="1" x14ac:dyDescent="0.2">
      <c r="A364" s="16"/>
      <c r="B364" s="16"/>
      <c r="C364" s="16"/>
      <c r="D364" s="13"/>
      <c r="F364" s="12"/>
      <c r="G364" s="12"/>
      <c r="H364" s="40"/>
    </row>
    <row r="365" spans="1:8" s="8" customFormat="1" x14ac:dyDescent="0.2">
      <c r="A365" s="16"/>
      <c r="B365" s="16"/>
      <c r="C365" s="16"/>
      <c r="D365" s="13"/>
      <c r="F365" s="12"/>
      <c r="G365" s="12"/>
      <c r="H365" s="40"/>
    </row>
    <row r="366" spans="1:8" s="8" customFormat="1" x14ac:dyDescent="0.2">
      <c r="A366" s="16"/>
      <c r="B366" s="16"/>
      <c r="C366" s="16"/>
      <c r="D366" s="13"/>
      <c r="F366" s="12"/>
      <c r="G366" s="12"/>
      <c r="H366" s="40"/>
    </row>
    <row r="367" spans="1:8" s="8" customFormat="1" x14ac:dyDescent="0.2">
      <c r="A367" s="16"/>
      <c r="B367" s="16"/>
      <c r="C367" s="16"/>
      <c r="D367" s="13"/>
      <c r="F367" s="12"/>
      <c r="G367" s="12"/>
      <c r="H367" s="40"/>
    </row>
    <row r="368" spans="1:8" s="8" customFormat="1" x14ac:dyDescent="0.2">
      <c r="A368" s="16"/>
      <c r="B368" s="16"/>
      <c r="C368" s="16"/>
      <c r="D368" s="13"/>
      <c r="F368" s="12"/>
      <c r="G368" s="12"/>
      <c r="H368" s="40"/>
    </row>
    <row r="369" spans="1:8" s="8" customFormat="1" x14ac:dyDescent="0.2">
      <c r="A369" s="16"/>
      <c r="B369" s="16"/>
      <c r="C369" s="16"/>
      <c r="D369" s="13"/>
      <c r="F369" s="12"/>
      <c r="G369" s="12"/>
      <c r="H369" s="40"/>
    </row>
    <row r="370" spans="1:8" s="8" customFormat="1" x14ac:dyDescent="0.2">
      <c r="A370" s="16"/>
      <c r="B370" s="16"/>
      <c r="C370" s="16"/>
      <c r="D370" s="13"/>
      <c r="F370" s="12"/>
      <c r="G370" s="12"/>
      <c r="H370" s="40"/>
    </row>
    <row r="371" spans="1:8" s="8" customFormat="1" x14ac:dyDescent="0.2">
      <c r="A371" s="16"/>
      <c r="B371" s="16"/>
      <c r="C371" s="16"/>
      <c r="D371" s="13"/>
      <c r="F371" s="12"/>
      <c r="G371" s="12"/>
      <c r="H371" s="40"/>
    </row>
    <row r="372" spans="1:8" s="8" customFormat="1" x14ac:dyDescent="0.2">
      <c r="A372" s="16"/>
      <c r="B372" s="16"/>
      <c r="C372" s="16"/>
      <c r="D372" s="13"/>
      <c r="F372" s="12"/>
      <c r="G372" s="12"/>
      <c r="H372" s="40"/>
    </row>
    <row r="373" spans="1:8" s="8" customFormat="1" x14ac:dyDescent="0.2">
      <c r="A373" s="16"/>
      <c r="B373" s="16"/>
      <c r="C373" s="16"/>
      <c r="D373" s="13"/>
      <c r="F373" s="12"/>
      <c r="G373" s="12"/>
      <c r="H373" s="40"/>
    </row>
    <row r="374" spans="1:8" s="8" customFormat="1" x14ac:dyDescent="0.2">
      <c r="A374" s="16"/>
      <c r="B374" s="16"/>
      <c r="C374" s="16"/>
      <c r="D374" s="13"/>
      <c r="F374" s="12"/>
      <c r="G374" s="12"/>
      <c r="H374" s="40"/>
    </row>
    <row r="375" spans="1:8" s="8" customFormat="1" x14ac:dyDescent="0.2">
      <c r="A375" s="16"/>
      <c r="B375" s="16"/>
      <c r="C375" s="16"/>
      <c r="D375" s="13"/>
      <c r="F375" s="12"/>
      <c r="G375" s="12"/>
      <c r="H375" s="40"/>
    </row>
    <row r="376" spans="1:8" s="8" customFormat="1" x14ac:dyDescent="0.2">
      <c r="A376" s="16"/>
      <c r="B376" s="16"/>
      <c r="C376" s="16"/>
      <c r="D376" s="13"/>
      <c r="F376" s="12"/>
      <c r="G376" s="12"/>
      <c r="H376" s="40"/>
    </row>
    <row r="377" spans="1:8" s="8" customFormat="1" x14ac:dyDescent="0.2">
      <c r="A377" s="16"/>
      <c r="B377" s="16"/>
      <c r="C377" s="16"/>
      <c r="D377" s="13"/>
      <c r="F377" s="12"/>
      <c r="G377" s="12"/>
      <c r="H377" s="40"/>
    </row>
    <row r="378" spans="1:8" s="8" customFormat="1" x14ac:dyDescent="0.2">
      <c r="A378" s="16"/>
      <c r="B378" s="16"/>
      <c r="C378" s="16"/>
      <c r="D378" s="13"/>
      <c r="F378" s="12"/>
      <c r="G378" s="12"/>
      <c r="H378" s="40"/>
    </row>
    <row r="379" spans="1:8" s="8" customFormat="1" x14ac:dyDescent="0.2">
      <c r="A379" s="16"/>
      <c r="B379" s="16"/>
      <c r="C379" s="16"/>
      <c r="D379" s="13"/>
      <c r="F379" s="12"/>
      <c r="G379" s="12"/>
      <c r="H379" s="40"/>
    </row>
    <row r="380" spans="1:8" s="8" customFormat="1" x14ac:dyDescent="0.2">
      <c r="A380" s="16"/>
      <c r="B380" s="16"/>
      <c r="C380" s="16"/>
      <c r="D380" s="13"/>
      <c r="F380" s="12"/>
      <c r="G380" s="12"/>
      <c r="H380" s="40"/>
    </row>
    <row r="381" spans="1:8" s="8" customFormat="1" x14ac:dyDescent="0.2">
      <c r="A381" s="16"/>
      <c r="B381" s="16"/>
      <c r="C381" s="16"/>
      <c r="D381" s="13"/>
      <c r="F381" s="12"/>
      <c r="G381" s="12"/>
      <c r="H381" s="40"/>
    </row>
    <row r="382" spans="1:8" s="8" customFormat="1" x14ac:dyDescent="0.2">
      <c r="A382" s="16"/>
      <c r="B382" s="16"/>
      <c r="C382" s="16"/>
      <c r="D382" s="13"/>
      <c r="F382" s="12"/>
      <c r="G382" s="12"/>
      <c r="H382" s="40"/>
    </row>
    <row r="383" spans="1:8" s="8" customFormat="1" x14ac:dyDescent="0.2">
      <c r="A383" s="16"/>
      <c r="B383" s="16"/>
      <c r="C383" s="16"/>
      <c r="D383" s="13"/>
      <c r="F383" s="12"/>
      <c r="G383" s="12"/>
      <c r="H383" s="40"/>
    </row>
    <row r="384" spans="1:8" s="8" customFormat="1" x14ac:dyDescent="0.2">
      <c r="A384" s="16"/>
      <c r="B384" s="16"/>
      <c r="C384" s="16"/>
      <c r="D384" s="13"/>
      <c r="F384" s="12"/>
      <c r="G384" s="12"/>
      <c r="H384" s="40"/>
    </row>
    <row r="385" spans="1:8" s="8" customFormat="1" x14ac:dyDescent="0.2">
      <c r="A385" s="16"/>
      <c r="B385" s="16"/>
      <c r="C385" s="16"/>
      <c r="D385" s="13"/>
      <c r="F385" s="12"/>
      <c r="G385" s="12"/>
      <c r="H385" s="40"/>
    </row>
    <row r="386" spans="1:8" s="8" customFormat="1" x14ac:dyDescent="0.2">
      <c r="A386" s="16"/>
      <c r="B386" s="16"/>
      <c r="C386" s="16"/>
      <c r="D386" s="13"/>
      <c r="F386" s="12"/>
      <c r="G386" s="12"/>
      <c r="H386" s="40"/>
    </row>
    <row r="387" spans="1:8" s="8" customFormat="1" x14ac:dyDescent="0.2">
      <c r="A387" s="16"/>
      <c r="B387" s="16"/>
      <c r="C387" s="16"/>
      <c r="D387" s="13"/>
      <c r="F387" s="12"/>
      <c r="G387" s="12"/>
      <c r="H387" s="40"/>
    </row>
    <row r="388" spans="1:8" s="8" customFormat="1" x14ac:dyDescent="0.2">
      <c r="A388" s="16"/>
      <c r="B388" s="16"/>
      <c r="C388" s="16"/>
      <c r="D388" s="13"/>
      <c r="F388" s="12"/>
      <c r="G388" s="12"/>
      <c r="H388" s="40"/>
    </row>
    <row r="389" spans="1:8" s="8" customFormat="1" x14ac:dyDescent="0.2">
      <c r="A389" s="16"/>
      <c r="B389" s="16"/>
      <c r="C389" s="16"/>
      <c r="D389" s="13"/>
      <c r="F389" s="12"/>
      <c r="G389" s="12"/>
      <c r="H389" s="40"/>
    </row>
    <row r="390" spans="1:8" s="8" customFormat="1" x14ac:dyDescent="0.2">
      <c r="A390" s="16"/>
      <c r="B390" s="16"/>
      <c r="C390" s="16"/>
      <c r="D390" s="13"/>
      <c r="F390" s="12"/>
      <c r="G390" s="12"/>
      <c r="H390" s="40"/>
    </row>
    <row r="391" spans="1:8" s="8" customFormat="1" x14ac:dyDescent="0.2">
      <c r="A391" s="16"/>
      <c r="B391" s="16"/>
      <c r="C391" s="16"/>
      <c r="D391" s="13"/>
      <c r="F391" s="12"/>
      <c r="G391" s="12"/>
      <c r="H391" s="40"/>
    </row>
    <row r="392" spans="1:8" s="8" customFormat="1" x14ac:dyDescent="0.2">
      <c r="A392" s="16"/>
      <c r="B392" s="16"/>
      <c r="C392" s="16"/>
      <c r="D392" s="13"/>
      <c r="F392" s="12"/>
      <c r="G392" s="12"/>
      <c r="H392" s="40"/>
    </row>
    <row r="393" spans="1:8" s="8" customFormat="1" x14ac:dyDescent="0.2">
      <c r="A393" s="16"/>
      <c r="B393" s="16"/>
      <c r="C393" s="16"/>
      <c r="D393" s="13"/>
      <c r="F393" s="12"/>
      <c r="G393" s="12"/>
      <c r="H393" s="40"/>
    </row>
    <row r="394" spans="1:8" s="8" customFormat="1" x14ac:dyDescent="0.2">
      <c r="A394" s="16"/>
      <c r="B394" s="16"/>
      <c r="C394" s="16"/>
      <c r="D394" s="13"/>
      <c r="F394" s="12"/>
      <c r="G394" s="12"/>
      <c r="H394" s="40"/>
    </row>
    <row r="395" spans="1:8" s="8" customFormat="1" x14ac:dyDescent="0.2">
      <c r="A395" s="16"/>
      <c r="B395" s="16"/>
      <c r="C395" s="16"/>
      <c r="D395" s="13"/>
      <c r="F395" s="12"/>
      <c r="G395" s="12"/>
      <c r="H395" s="40"/>
    </row>
    <row r="396" spans="1:8" s="8" customFormat="1" x14ac:dyDescent="0.2">
      <c r="A396" s="16"/>
      <c r="B396" s="16"/>
      <c r="C396" s="16"/>
      <c r="D396" s="13"/>
      <c r="F396" s="12"/>
      <c r="G396" s="12"/>
      <c r="H396" s="40"/>
    </row>
    <row r="397" spans="1:8" s="8" customFormat="1" x14ac:dyDescent="0.2">
      <c r="A397" s="16"/>
      <c r="B397" s="16"/>
      <c r="C397" s="16"/>
      <c r="D397" s="13"/>
      <c r="F397" s="12"/>
      <c r="G397" s="12"/>
      <c r="H397" s="40"/>
    </row>
    <row r="398" spans="1:8" s="8" customFormat="1" x14ac:dyDescent="0.2">
      <c r="A398" s="16"/>
      <c r="B398" s="16"/>
      <c r="C398" s="16"/>
      <c r="D398" s="13"/>
      <c r="F398" s="12"/>
      <c r="G398" s="12"/>
      <c r="H398" s="40"/>
    </row>
    <row r="399" spans="1:8" s="8" customFormat="1" x14ac:dyDescent="0.2">
      <c r="A399" s="16"/>
      <c r="B399" s="16"/>
      <c r="C399" s="16"/>
      <c r="D399" s="13"/>
      <c r="F399" s="12"/>
      <c r="G399" s="12"/>
      <c r="H399" s="40"/>
    </row>
    <row r="400" spans="1:8" s="8" customFormat="1" x14ac:dyDescent="0.2">
      <c r="A400" s="16"/>
      <c r="B400" s="16"/>
      <c r="C400" s="16"/>
      <c r="D400" s="13"/>
      <c r="F400" s="12"/>
      <c r="G400" s="12"/>
      <c r="H400" s="40"/>
    </row>
    <row r="401" spans="1:8" s="8" customFormat="1" x14ac:dyDescent="0.2">
      <c r="A401" s="16"/>
      <c r="B401" s="16"/>
      <c r="C401" s="16"/>
      <c r="D401" s="13"/>
      <c r="F401" s="12"/>
      <c r="G401" s="12"/>
      <c r="H401" s="40"/>
    </row>
    <row r="402" spans="1:8" s="8" customFormat="1" x14ac:dyDescent="0.2">
      <c r="A402" s="16"/>
      <c r="B402" s="16"/>
      <c r="C402" s="16"/>
      <c r="D402" s="13"/>
      <c r="F402" s="12"/>
      <c r="G402" s="12"/>
      <c r="H402" s="40"/>
    </row>
    <row r="403" spans="1:8" s="8" customFormat="1" x14ac:dyDescent="0.2">
      <c r="A403" s="16"/>
      <c r="B403" s="16"/>
      <c r="C403" s="16"/>
      <c r="D403" s="13"/>
      <c r="F403" s="12"/>
      <c r="G403" s="12"/>
      <c r="H403" s="40"/>
    </row>
    <row r="404" spans="1:8" s="8" customFormat="1" x14ac:dyDescent="0.2">
      <c r="A404" s="16"/>
      <c r="B404" s="16"/>
      <c r="C404" s="16"/>
      <c r="D404" s="13"/>
      <c r="F404" s="12"/>
      <c r="G404" s="12"/>
      <c r="H404" s="40"/>
    </row>
    <row r="405" spans="1:8" s="8" customFormat="1" x14ac:dyDescent="0.2">
      <c r="A405" s="16"/>
      <c r="B405" s="16"/>
      <c r="C405" s="16"/>
      <c r="D405" s="13"/>
      <c r="F405" s="12"/>
      <c r="G405" s="12"/>
      <c r="H405" s="40"/>
    </row>
    <row r="406" spans="1:8" s="8" customFormat="1" x14ac:dyDescent="0.2">
      <c r="A406" s="16"/>
      <c r="B406" s="16"/>
      <c r="C406" s="16"/>
      <c r="D406" s="13"/>
      <c r="F406" s="12"/>
      <c r="G406" s="12"/>
      <c r="H406" s="40"/>
    </row>
    <row r="407" spans="1:8" s="8" customFormat="1" x14ac:dyDescent="0.2">
      <c r="A407" s="16"/>
      <c r="B407" s="16"/>
      <c r="C407" s="16"/>
      <c r="D407" s="13"/>
      <c r="F407" s="12"/>
      <c r="G407" s="12"/>
      <c r="H407" s="40"/>
    </row>
    <row r="408" spans="1:8" s="8" customFormat="1" x14ac:dyDescent="0.2">
      <c r="A408" s="16"/>
      <c r="B408" s="16"/>
      <c r="C408" s="16"/>
      <c r="D408" s="13"/>
      <c r="F408" s="12"/>
      <c r="G408" s="12"/>
      <c r="H408" s="40"/>
    </row>
    <row r="409" spans="1:8" s="8" customFormat="1" x14ac:dyDescent="0.2">
      <c r="A409" s="16"/>
      <c r="B409" s="16"/>
      <c r="C409" s="16"/>
      <c r="D409" s="13"/>
      <c r="F409" s="12"/>
      <c r="G409" s="12"/>
      <c r="H409" s="40"/>
    </row>
    <row r="410" spans="1:8" s="8" customFormat="1" x14ac:dyDescent="0.2">
      <c r="A410" s="16"/>
      <c r="B410" s="16"/>
      <c r="C410" s="16"/>
      <c r="D410" s="13"/>
      <c r="F410" s="12"/>
      <c r="G410" s="12"/>
      <c r="H410" s="40"/>
    </row>
    <row r="411" spans="1:8" s="8" customFormat="1" x14ac:dyDescent="0.2">
      <c r="A411" s="16"/>
      <c r="B411" s="16"/>
      <c r="C411" s="16"/>
      <c r="D411" s="13"/>
      <c r="F411" s="12"/>
      <c r="G411" s="12"/>
      <c r="H411" s="40"/>
    </row>
    <row r="412" spans="1:8" s="8" customFormat="1" x14ac:dyDescent="0.2">
      <c r="A412" s="16"/>
      <c r="B412" s="16"/>
      <c r="C412" s="16"/>
      <c r="D412" s="13"/>
      <c r="F412" s="12"/>
      <c r="G412" s="12"/>
      <c r="H412" s="40"/>
    </row>
    <row r="413" spans="1:8" s="8" customFormat="1" x14ac:dyDescent="0.2">
      <c r="A413" s="16"/>
      <c r="B413" s="16"/>
      <c r="C413" s="16"/>
      <c r="D413" s="13"/>
      <c r="F413" s="12"/>
      <c r="G413" s="12"/>
      <c r="H413" s="40"/>
    </row>
    <row r="414" spans="1:8" s="8" customFormat="1" x14ac:dyDescent="0.2">
      <c r="A414" s="16"/>
      <c r="B414" s="16"/>
      <c r="C414" s="16"/>
      <c r="D414" s="13"/>
      <c r="F414" s="12"/>
      <c r="G414" s="12"/>
      <c r="H414" s="40"/>
    </row>
    <row r="415" spans="1:8" s="8" customFormat="1" x14ac:dyDescent="0.2">
      <c r="A415" s="16"/>
      <c r="B415" s="16"/>
      <c r="C415" s="16"/>
      <c r="D415" s="13"/>
      <c r="F415" s="12"/>
      <c r="G415" s="12"/>
      <c r="H415" s="40"/>
    </row>
    <row r="416" spans="1:8" s="8" customFormat="1" x14ac:dyDescent="0.2">
      <c r="A416" s="16"/>
      <c r="B416" s="16"/>
      <c r="C416" s="16"/>
      <c r="D416" s="13"/>
      <c r="F416" s="12"/>
      <c r="G416" s="12"/>
      <c r="H416" s="40"/>
    </row>
    <row r="417" spans="1:8" s="8" customFormat="1" x14ac:dyDescent="0.2">
      <c r="A417" s="16"/>
      <c r="B417" s="16"/>
      <c r="C417" s="16"/>
      <c r="D417" s="13"/>
      <c r="F417" s="12"/>
      <c r="G417" s="12"/>
      <c r="H417" s="40"/>
    </row>
    <row r="418" spans="1:8" s="8" customFormat="1" x14ac:dyDescent="0.2">
      <c r="A418" s="16"/>
      <c r="B418" s="16"/>
      <c r="C418" s="16"/>
      <c r="D418" s="13"/>
      <c r="F418" s="12"/>
      <c r="G418" s="12"/>
      <c r="H418" s="40"/>
    </row>
    <row r="419" spans="1:8" s="8" customFormat="1" x14ac:dyDescent="0.2">
      <c r="A419" s="16"/>
      <c r="B419" s="16"/>
      <c r="C419" s="16"/>
      <c r="D419" s="13"/>
      <c r="F419" s="12"/>
      <c r="G419" s="12"/>
      <c r="H419" s="40"/>
    </row>
    <row r="420" spans="1:8" s="8" customFormat="1" x14ac:dyDescent="0.2">
      <c r="A420" s="16"/>
      <c r="B420" s="16"/>
      <c r="C420" s="16"/>
      <c r="D420" s="13"/>
      <c r="F420" s="12"/>
      <c r="G420" s="12"/>
      <c r="H420" s="40"/>
    </row>
    <row r="421" spans="1:8" s="8" customFormat="1" x14ac:dyDescent="0.2">
      <c r="A421" s="16"/>
      <c r="B421" s="16"/>
      <c r="C421" s="16"/>
      <c r="D421" s="13"/>
      <c r="F421" s="12"/>
      <c r="G421" s="12"/>
      <c r="H421" s="40"/>
    </row>
    <row r="422" spans="1:8" s="8" customFormat="1" x14ac:dyDescent="0.2">
      <c r="A422" s="16"/>
      <c r="B422" s="16"/>
      <c r="C422" s="16"/>
      <c r="D422" s="13"/>
      <c r="F422" s="12"/>
      <c r="G422" s="12"/>
      <c r="H422" s="40"/>
    </row>
    <row r="423" spans="1:8" s="8" customFormat="1" x14ac:dyDescent="0.2">
      <c r="A423" s="16"/>
      <c r="B423" s="16"/>
      <c r="C423" s="16"/>
      <c r="D423" s="13"/>
      <c r="F423" s="12"/>
      <c r="G423" s="12"/>
      <c r="H423" s="40"/>
    </row>
    <row r="424" spans="1:8" s="8" customFormat="1" x14ac:dyDescent="0.2">
      <c r="A424" s="16"/>
      <c r="B424" s="16"/>
      <c r="C424" s="16"/>
      <c r="D424" s="13"/>
      <c r="F424" s="12"/>
      <c r="G424" s="12"/>
      <c r="H424" s="40"/>
    </row>
    <row r="425" spans="1:8" s="8" customFormat="1" x14ac:dyDescent="0.2">
      <c r="A425" s="16"/>
      <c r="B425" s="16"/>
      <c r="C425" s="16"/>
      <c r="D425" s="13"/>
      <c r="F425" s="12"/>
      <c r="G425" s="12"/>
      <c r="H425" s="40"/>
    </row>
    <row r="426" spans="1:8" s="8" customFormat="1" x14ac:dyDescent="0.2">
      <c r="A426" s="16"/>
      <c r="B426" s="16"/>
      <c r="C426" s="16"/>
      <c r="D426" s="13"/>
      <c r="F426" s="12"/>
      <c r="G426" s="12"/>
      <c r="H426" s="40"/>
    </row>
    <row r="427" spans="1:8" s="8" customFormat="1" x14ac:dyDescent="0.2">
      <c r="A427" s="16"/>
      <c r="B427" s="16"/>
      <c r="C427" s="16"/>
      <c r="D427" s="13"/>
      <c r="F427" s="12"/>
      <c r="G427" s="12"/>
      <c r="H427" s="40"/>
    </row>
    <row r="428" spans="1:8" s="8" customFormat="1" x14ac:dyDescent="0.2">
      <c r="A428" s="16"/>
      <c r="B428" s="16"/>
      <c r="C428" s="16"/>
      <c r="D428" s="13"/>
      <c r="F428" s="12"/>
      <c r="G428" s="12"/>
      <c r="H428" s="40"/>
    </row>
    <row r="429" spans="1:8" s="8" customFormat="1" x14ac:dyDescent="0.2">
      <c r="A429" s="16"/>
      <c r="B429" s="16"/>
      <c r="C429" s="16"/>
      <c r="D429" s="13"/>
      <c r="F429" s="12"/>
      <c r="G429" s="12"/>
      <c r="H429" s="40"/>
    </row>
    <row r="430" spans="1:8" s="8" customFormat="1" x14ac:dyDescent="0.2">
      <c r="A430" s="16"/>
      <c r="B430" s="16"/>
      <c r="C430" s="16"/>
      <c r="D430" s="13"/>
      <c r="F430" s="12"/>
      <c r="G430" s="12"/>
      <c r="H430" s="40"/>
    </row>
    <row r="431" spans="1:8" s="8" customFormat="1" x14ac:dyDescent="0.2">
      <c r="A431" s="16"/>
      <c r="B431" s="16"/>
      <c r="C431" s="16"/>
      <c r="D431" s="13"/>
      <c r="F431" s="12"/>
      <c r="G431" s="12"/>
      <c r="H431" s="40"/>
    </row>
    <row r="432" spans="1:8" s="8" customFormat="1" x14ac:dyDescent="0.2">
      <c r="A432" s="16"/>
      <c r="B432" s="16"/>
      <c r="C432" s="16"/>
      <c r="D432" s="13"/>
      <c r="F432" s="12"/>
      <c r="G432" s="12"/>
      <c r="H432" s="40"/>
    </row>
    <row r="433" spans="1:8" s="8" customFormat="1" x14ac:dyDescent="0.2">
      <c r="A433" s="16"/>
      <c r="B433" s="16"/>
      <c r="C433" s="16"/>
      <c r="D433" s="13"/>
      <c r="F433" s="12"/>
      <c r="G433" s="12"/>
      <c r="H433" s="40"/>
    </row>
    <row r="434" spans="1:8" s="8" customFormat="1" x14ac:dyDescent="0.2">
      <c r="A434" s="16"/>
      <c r="B434" s="16"/>
      <c r="C434" s="16"/>
      <c r="D434" s="13"/>
      <c r="F434" s="12"/>
      <c r="G434" s="12"/>
      <c r="H434" s="40"/>
    </row>
    <row r="435" spans="1:8" s="8" customFormat="1" x14ac:dyDescent="0.2">
      <c r="A435" s="16"/>
      <c r="B435" s="16"/>
      <c r="C435" s="16"/>
      <c r="D435" s="13"/>
      <c r="F435" s="12"/>
      <c r="G435" s="12"/>
      <c r="H435" s="40"/>
    </row>
    <row r="436" spans="1:8" s="8" customFormat="1" x14ac:dyDescent="0.2">
      <c r="A436" s="16"/>
      <c r="B436" s="16"/>
      <c r="C436" s="16"/>
      <c r="D436" s="13"/>
      <c r="F436" s="12"/>
      <c r="G436" s="12"/>
      <c r="H436" s="40"/>
    </row>
    <row r="437" spans="1:8" s="8" customFormat="1" x14ac:dyDescent="0.2">
      <c r="A437" s="16"/>
      <c r="B437" s="16"/>
      <c r="C437" s="16"/>
      <c r="D437" s="13"/>
      <c r="F437" s="12"/>
      <c r="G437" s="12"/>
      <c r="H437" s="40"/>
    </row>
    <row r="438" spans="1:8" s="8" customFormat="1" x14ac:dyDescent="0.2">
      <c r="A438" s="16"/>
      <c r="B438" s="16"/>
      <c r="C438" s="16"/>
      <c r="D438" s="13"/>
      <c r="F438" s="12"/>
      <c r="G438" s="12"/>
      <c r="H438" s="40"/>
    </row>
    <row r="439" spans="1:8" s="8" customFormat="1" x14ac:dyDescent="0.2">
      <c r="A439" s="16"/>
      <c r="B439" s="16"/>
      <c r="C439" s="16"/>
      <c r="D439" s="13"/>
      <c r="F439" s="12"/>
      <c r="G439" s="12"/>
      <c r="H439" s="40"/>
    </row>
    <row r="440" spans="1:8" s="8" customFormat="1" x14ac:dyDescent="0.2">
      <c r="A440" s="16"/>
      <c r="B440" s="16"/>
      <c r="C440" s="16"/>
      <c r="D440" s="13"/>
      <c r="F440" s="12"/>
      <c r="G440" s="12"/>
      <c r="H440" s="40"/>
    </row>
    <row r="441" spans="1:8" s="8" customFormat="1" x14ac:dyDescent="0.2">
      <c r="A441" s="16"/>
      <c r="B441" s="16"/>
      <c r="C441" s="16"/>
      <c r="D441" s="13"/>
      <c r="F441" s="12"/>
      <c r="G441" s="12"/>
      <c r="H441" s="40"/>
    </row>
    <row r="442" spans="1:8" s="8" customFormat="1" x14ac:dyDescent="0.2">
      <c r="A442" s="16"/>
      <c r="B442" s="16"/>
      <c r="C442" s="16"/>
      <c r="D442" s="13"/>
      <c r="F442" s="12"/>
      <c r="G442" s="12"/>
      <c r="H442" s="40"/>
    </row>
    <row r="443" spans="1:8" s="8" customFormat="1" x14ac:dyDescent="0.2">
      <c r="A443" s="16"/>
      <c r="B443" s="16"/>
      <c r="C443" s="16"/>
      <c r="D443" s="13"/>
      <c r="F443" s="12"/>
      <c r="G443" s="12"/>
      <c r="H443" s="40"/>
    </row>
    <row r="444" spans="1:8" s="8" customFormat="1" x14ac:dyDescent="0.2">
      <c r="A444" s="16"/>
      <c r="B444" s="16"/>
      <c r="C444" s="16"/>
      <c r="D444" s="13"/>
      <c r="F444" s="12"/>
      <c r="G444" s="12"/>
      <c r="H444" s="40"/>
    </row>
    <row r="445" spans="1:8" s="8" customFormat="1" x14ac:dyDescent="0.2">
      <c r="A445" s="16"/>
      <c r="B445" s="16"/>
      <c r="C445" s="16"/>
      <c r="D445" s="13"/>
      <c r="F445" s="12"/>
      <c r="G445" s="12"/>
      <c r="H445" s="40"/>
    </row>
    <row r="446" spans="1:8" s="8" customFormat="1" x14ac:dyDescent="0.2">
      <c r="A446" s="16"/>
      <c r="B446" s="16"/>
      <c r="C446" s="16"/>
      <c r="D446" s="13"/>
      <c r="F446" s="12"/>
      <c r="G446" s="12"/>
      <c r="H446" s="40"/>
    </row>
    <row r="447" spans="1:8" s="8" customFormat="1" x14ac:dyDescent="0.2">
      <c r="A447" s="16"/>
      <c r="B447" s="16"/>
      <c r="C447" s="16"/>
      <c r="D447" s="13"/>
      <c r="F447" s="12"/>
      <c r="G447" s="12"/>
      <c r="H447" s="40"/>
    </row>
    <row r="448" spans="1:8" s="8" customFormat="1" x14ac:dyDescent="0.2">
      <c r="A448" s="16"/>
      <c r="B448" s="16"/>
      <c r="C448" s="16"/>
      <c r="D448" s="13"/>
      <c r="F448" s="12"/>
      <c r="G448" s="12"/>
      <c r="H448" s="40"/>
    </row>
    <row r="449" spans="1:8" s="8" customFormat="1" x14ac:dyDescent="0.2">
      <c r="A449" s="16"/>
      <c r="B449" s="16"/>
      <c r="C449" s="16"/>
      <c r="D449" s="13"/>
      <c r="F449" s="12"/>
      <c r="G449" s="12"/>
      <c r="H449" s="40"/>
    </row>
    <row r="450" spans="1:8" s="8" customFormat="1" x14ac:dyDescent="0.2">
      <c r="A450" s="16"/>
      <c r="B450" s="16"/>
      <c r="C450" s="16"/>
      <c r="D450" s="13"/>
      <c r="F450" s="12"/>
      <c r="G450" s="12"/>
      <c r="H450" s="40"/>
    </row>
    <row r="451" spans="1:8" s="8" customFormat="1" x14ac:dyDescent="0.2">
      <c r="A451" s="16"/>
      <c r="B451" s="16"/>
      <c r="C451" s="16"/>
      <c r="D451" s="13"/>
      <c r="F451" s="12"/>
      <c r="G451" s="12"/>
      <c r="H451" s="40"/>
    </row>
    <row r="452" spans="1:8" s="8" customFormat="1" x14ac:dyDescent="0.2">
      <c r="A452" s="16"/>
      <c r="B452" s="16"/>
      <c r="C452" s="16"/>
      <c r="D452" s="13"/>
      <c r="F452" s="12"/>
      <c r="G452" s="12"/>
      <c r="H452" s="40"/>
    </row>
    <row r="453" spans="1:8" s="8" customFormat="1" x14ac:dyDescent="0.2">
      <c r="A453" s="16"/>
      <c r="B453" s="16"/>
      <c r="C453" s="16"/>
      <c r="D453" s="13"/>
      <c r="F453" s="12"/>
      <c r="G453" s="12"/>
      <c r="H453" s="40"/>
    </row>
    <row r="454" spans="1:8" s="8" customFormat="1" x14ac:dyDescent="0.2">
      <c r="A454" s="16"/>
      <c r="B454" s="16"/>
      <c r="C454" s="16"/>
      <c r="D454" s="13"/>
      <c r="F454" s="12"/>
      <c r="G454" s="12"/>
      <c r="H454" s="40"/>
    </row>
    <row r="455" spans="1:8" s="8" customFormat="1" x14ac:dyDescent="0.2">
      <c r="A455" s="16"/>
      <c r="B455" s="16"/>
      <c r="C455" s="16"/>
      <c r="D455" s="13"/>
      <c r="F455" s="12"/>
      <c r="G455" s="12"/>
      <c r="H455" s="40"/>
    </row>
    <row r="456" spans="1:8" s="8" customFormat="1" x14ac:dyDescent="0.2">
      <c r="A456" s="16"/>
      <c r="B456" s="16"/>
      <c r="C456" s="16"/>
      <c r="D456" s="13"/>
      <c r="F456" s="12"/>
      <c r="G456" s="12"/>
      <c r="H456" s="40"/>
    </row>
    <row r="457" spans="1:8" s="8" customFormat="1" x14ac:dyDescent="0.2">
      <c r="A457" s="16"/>
      <c r="B457" s="16"/>
      <c r="C457" s="16"/>
      <c r="D457" s="13"/>
      <c r="F457" s="12"/>
      <c r="G457" s="12"/>
      <c r="H457" s="40"/>
    </row>
    <row r="458" spans="1:8" s="8" customFormat="1" x14ac:dyDescent="0.2">
      <c r="A458" s="16"/>
      <c r="B458" s="16"/>
      <c r="C458" s="16"/>
      <c r="D458" s="13"/>
      <c r="F458" s="12"/>
      <c r="G458" s="12"/>
      <c r="H458" s="40"/>
    </row>
    <row r="459" spans="1:8" s="8" customFormat="1" x14ac:dyDescent="0.2">
      <c r="A459" s="16"/>
      <c r="B459" s="16"/>
      <c r="C459" s="16"/>
      <c r="D459" s="13"/>
      <c r="F459" s="12"/>
      <c r="G459" s="12"/>
      <c r="H459" s="40"/>
    </row>
    <row r="460" spans="1:8" s="8" customFormat="1" x14ac:dyDescent="0.2">
      <c r="A460" s="16"/>
      <c r="B460" s="16"/>
      <c r="C460" s="16"/>
      <c r="D460" s="13"/>
      <c r="F460" s="12"/>
      <c r="G460" s="12"/>
      <c r="H460" s="40"/>
    </row>
    <row r="461" spans="1:8" s="8" customFormat="1" x14ac:dyDescent="0.2">
      <c r="A461" s="16"/>
      <c r="B461" s="16"/>
      <c r="C461" s="16"/>
      <c r="D461" s="13"/>
      <c r="F461" s="12"/>
      <c r="G461" s="12"/>
      <c r="H461" s="40"/>
    </row>
    <row r="462" spans="1:8" s="8" customFormat="1" x14ac:dyDescent="0.2">
      <c r="A462" s="16"/>
      <c r="B462" s="16"/>
      <c r="C462" s="16"/>
      <c r="D462" s="13"/>
      <c r="F462" s="12"/>
      <c r="G462" s="12"/>
      <c r="H462" s="40"/>
    </row>
    <row r="463" spans="1:8" s="8" customFormat="1" x14ac:dyDescent="0.2">
      <c r="A463" s="16"/>
      <c r="B463" s="16"/>
      <c r="C463" s="16"/>
      <c r="D463" s="13"/>
      <c r="F463" s="12"/>
      <c r="G463" s="12"/>
      <c r="H463" s="40"/>
    </row>
    <row r="464" spans="1:8" s="8" customFormat="1" x14ac:dyDescent="0.2">
      <c r="A464" s="16"/>
      <c r="B464" s="16"/>
      <c r="C464" s="16"/>
      <c r="D464" s="13"/>
      <c r="F464" s="12"/>
      <c r="G464" s="12"/>
      <c r="H464" s="40"/>
    </row>
    <row r="465" spans="1:8" s="8" customFormat="1" x14ac:dyDescent="0.2">
      <c r="A465" s="16"/>
      <c r="B465" s="16"/>
      <c r="C465" s="16"/>
      <c r="D465" s="13"/>
      <c r="F465" s="12"/>
      <c r="G465" s="12"/>
      <c r="H465" s="40"/>
    </row>
    <row r="466" spans="1:8" s="8" customFormat="1" x14ac:dyDescent="0.2">
      <c r="A466" s="16"/>
      <c r="B466" s="16"/>
      <c r="C466" s="16"/>
      <c r="D466" s="13"/>
      <c r="F466" s="12"/>
      <c r="G466" s="12"/>
      <c r="H466" s="40"/>
    </row>
    <row r="467" spans="1:8" s="8" customFormat="1" x14ac:dyDescent="0.2">
      <c r="A467" s="16"/>
      <c r="B467" s="16"/>
      <c r="C467" s="16"/>
      <c r="D467" s="13"/>
      <c r="F467" s="12"/>
      <c r="G467" s="12"/>
      <c r="H467" s="40"/>
    </row>
    <row r="468" spans="1:8" s="8" customFormat="1" x14ac:dyDescent="0.2">
      <c r="A468" s="16"/>
      <c r="B468" s="16"/>
      <c r="C468" s="16"/>
      <c r="D468" s="13"/>
      <c r="F468" s="12"/>
      <c r="G468" s="12"/>
      <c r="H468" s="40"/>
    </row>
    <row r="469" spans="1:8" s="8" customFormat="1" x14ac:dyDescent="0.2">
      <c r="A469" s="16"/>
      <c r="B469" s="16"/>
      <c r="C469" s="16"/>
      <c r="D469" s="13"/>
      <c r="F469" s="12"/>
      <c r="G469" s="12"/>
      <c r="H469" s="40"/>
    </row>
    <row r="470" spans="1:8" s="8" customFormat="1" x14ac:dyDescent="0.2">
      <c r="A470" s="16"/>
      <c r="B470" s="16"/>
      <c r="C470" s="16"/>
      <c r="D470" s="13"/>
      <c r="F470" s="12"/>
      <c r="G470" s="12"/>
      <c r="H470" s="40"/>
    </row>
    <row r="471" spans="1:8" s="8" customFormat="1" x14ac:dyDescent="0.2">
      <c r="A471" s="16"/>
      <c r="B471" s="16"/>
      <c r="C471" s="16"/>
      <c r="D471" s="13"/>
      <c r="F471" s="12"/>
      <c r="G471" s="12"/>
      <c r="H471" s="40"/>
    </row>
    <row r="472" spans="1:8" s="8" customFormat="1" x14ac:dyDescent="0.2">
      <c r="A472" s="16"/>
      <c r="B472" s="16"/>
      <c r="C472" s="16"/>
      <c r="D472" s="13"/>
      <c r="F472" s="12"/>
      <c r="G472" s="12"/>
      <c r="H472" s="40"/>
    </row>
    <row r="473" spans="1:8" s="8" customFormat="1" x14ac:dyDescent="0.2">
      <c r="A473" s="16"/>
      <c r="B473" s="16"/>
      <c r="C473" s="16"/>
      <c r="D473" s="13"/>
      <c r="F473" s="12"/>
      <c r="G473" s="12"/>
      <c r="H473" s="40"/>
    </row>
    <row r="474" spans="1:8" s="8" customFormat="1" x14ac:dyDescent="0.2">
      <c r="A474" s="16"/>
      <c r="B474" s="16"/>
      <c r="C474" s="16"/>
      <c r="D474" s="13"/>
      <c r="F474" s="12"/>
      <c r="G474" s="12"/>
      <c r="H474" s="40"/>
    </row>
    <row r="475" spans="1:8" s="8" customFormat="1" x14ac:dyDescent="0.2">
      <c r="A475" s="16"/>
      <c r="B475" s="16"/>
      <c r="C475" s="16"/>
      <c r="D475" s="13"/>
      <c r="F475" s="12"/>
      <c r="G475" s="12"/>
      <c r="H475" s="40"/>
    </row>
    <row r="476" spans="1:8" s="8" customFormat="1" x14ac:dyDescent="0.2">
      <c r="A476" s="16"/>
      <c r="B476" s="16"/>
      <c r="C476" s="16"/>
      <c r="D476" s="13"/>
      <c r="F476" s="12"/>
      <c r="G476" s="12"/>
      <c r="H476" s="40"/>
    </row>
    <row r="477" spans="1:8" s="8" customFormat="1" x14ac:dyDescent="0.2">
      <c r="A477" s="16"/>
      <c r="B477" s="16"/>
      <c r="C477" s="16"/>
      <c r="D477" s="13"/>
      <c r="F477" s="12"/>
      <c r="G477" s="12"/>
      <c r="H477" s="40"/>
    </row>
    <row r="478" spans="1:8" s="8" customFormat="1" x14ac:dyDescent="0.2">
      <c r="A478" s="16"/>
      <c r="B478" s="16"/>
      <c r="C478" s="16"/>
      <c r="D478" s="13"/>
      <c r="F478" s="12"/>
      <c r="G478" s="12"/>
      <c r="H478" s="40"/>
    </row>
    <row r="479" spans="1:8" s="8" customFormat="1" x14ac:dyDescent="0.2">
      <c r="A479" s="16"/>
      <c r="B479" s="16"/>
      <c r="C479" s="16"/>
      <c r="D479" s="13"/>
      <c r="F479" s="12"/>
      <c r="G479" s="12"/>
      <c r="H479" s="40"/>
    </row>
    <row r="480" spans="1:8" s="8" customFormat="1" x14ac:dyDescent="0.2">
      <c r="A480" s="16"/>
      <c r="B480" s="16"/>
      <c r="C480" s="16"/>
      <c r="D480" s="13"/>
      <c r="F480" s="12"/>
      <c r="G480" s="12"/>
      <c r="H480" s="40"/>
    </row>
    <row r="481" spans="1:8" s="8" customFormat="1" x14ac:dyDescent="0.2">
      <c r="A481" s="16"/>
      <c r="B481" s="16"/>
      <c r="C481" s="16"/>
      <c r="D481" s="13"/>
      <c r="F481" s="12"/>
      <c r="G481" s="12"/>
      <c r="H481" s="40"/>
    </row>
    <row r="482" spans="1:8" s="8" customFormat="1" x14ac:dyDescent="0.2">
      <c r="A482" s="16"/>
      <c r="B482" s="16"/>
      <c r="C482" s="16"/>
      <c r="D482" s="13"/>
      <c r="F482" s="12"/>
      <c r="G482" s="12"/>
      <c r="H482" s="40"/>
    </row>
    <row r="483" spans="1:8" s="8" customFormat="1" x14ac:dyDescent="0.2">
      <c r="A483" s="16"/>
      <c r="B483" s="16"/>
      <c r="C483" s="16"/>
      <c r="D483" s="13"/>
      <c r="F483" s="12"/>
      <c r="G483" s="12"/>
      <c r="H483" s="40"/>
    </row>
    <row r="484" spans="1:8" s="8" customFormat="1" x14ac:dyDescent="0.2">
      <c r="A484" s="16"/>
      <c r="B484" s="16"/>
      <c r="C484" s="16"/>
      <c r="D484" s="13"/>
      <c r="F484" s="12"/>
      <c r="G484" s="12"/>
      <c r="H484" s="40"/>
    </row>
    <row r="485" spans="1:8" s="8" customFormat="1" x14ac:dyDescent="0.2">
      <c r="A485" s="16"/>
      <c r="B485" s="16"/>
      <c r="C485" s="16"/>
      <c r="D485" s="13"/>
      <c r="F485" s="12"/>
      <c r="G485" s="12"/>
      <c r="H485" s="40"/>
    </row>
    <row r="486" spans="1:8" s="8" customFormat="1" x14ac:dyDescent="0.2">
      <c r="A486" s="16"/>
      <c r="B486" s="16"/>
      <c r="C486" s="16"/>
      <c r="D486" s="13"/>
      <c r="F486" s="12"/>
      <c r="G486" s="12"/>
      <c r="H486" s="40"/>
    </row>
    <row r="487" spans="1:8" s="8" customFormat="1" x14ac:dyDescent="0.2">
      <c r="A487" s="16"/>
      <c r="B487" s="16"/>
      <c r="C487" s="16"/>
      <c r="D487" s="13"/>
      <c r="F487" s="12"/>
      <c r="G487" s="12"/>
      <c r="H487" s="40"/>
    </row>
    <row r="488" spans="1:8" s="8" customFormat="1" x14ac:dyDescent="0.2">
      <c r="A488" s="16"/>
      <c r="B488" s="16"/>
      <c r="C488" s="16"/>
      <c r="D488" s="13"/>
      <c r="F488" s="12"/>
      <c r="G488" s="12"/>
      <c r="H488" s="40"/>
    </row>
    <row r="489" spans="1:8" s="8" customFormat="1" x14ac:dyDescent="0.2">
      <c r="A489" s="16"/>
      <c r="B489" s="16"/>
      <c r="C489" s="16"/>
      <c r="D489" s="13"/>
      <c r="F489" s="12"/>
      <c r="G489" s="12"/>
      <c r="H489" s="40"/>
    </row>
    <row r="490" spans="1:8" s="8" customFormat="1" x14ac:dyDescent="0.2">
      <c r="A490" s="16"/>
      <c r="B490" s="16"/>
      <c r="C490" s="16"/>
      <c r="D490" s="13"/>
      <c r="F490" s="12"/>
      <c r="G490" s="12"/>
      <c r="H490" s="40"/>
    </row>
    <row r="491" spans="1:8" s="8" customFormat="1" x14ac:dyDescent="0.2">
      <c r="A491" s="16"/>
      <c r="B491" s="16"/>
      <c r="C491" s="16"/>
      <c r="D491" s="13"/>
      <c r="F491" s="12"/>
      <c r="G491" s="12"/>
      <c r="H491" s="40"/>
    </row>
    <row r="492" spans="1:8" s="8" customFormat="1" x14ac:dyDescent="0.2">
      <c r="A492" s="16"/>
      <c r="B492" s="16"/>
      <c r="C492" s="16"/>
      <c r="D492" s="13"/>
      <c r="F492" s="12"/>
      <c r="G492" s="12"/>
      <c r="H492" s="40"/>
    </row>
    <row r="493" spans="1:8" s="8" customFormat="1" x14ac:dyDescent="0.2">
      <c r="A493" s="16"/>
      <c r="B493" s="16"/>
      <c r="C493" s="16"/>
      <c r="D493" s="13"/>
      <c r="F493" s="12"/>
      <c r="G493" s="12"/>
      <c r="H493" s="40"/>
    </row>
    <row r="494" spans="1:8" s="8" customFormat="1" x14ac:dyDescent="0.2">
      <c r="A494" s="16"/>
      <c r="B494" s="16"/>
      <c r="C494" s="16"/>
      <c r="D494" s="13"/>
      <c r="F494" s="12"/>
      <c r="G494" s="12"/>
      <c r="H494" s="40"/>
    </row>
    <row r="495" spans="1:8" s="8" customFormat="1" x14ac:dyDescent="0.2">
      <c r="A495" s="16"/>
      <c r="B495" s="16"/>
      <c r="C495" s="16"/>
      <c r="D495" s="13"/>
      <c r="F495" s="12"/>
      <c r="G495" s="12"/>
      <c r="H495" s="40"/>
    </row>
    <row r="496" spans="1:8" s="8" customFormat="1" x14ac:dyDescent="0.2">
      <c r="A496" s="16"/>
      <c r="B496" s="16"/>
      <c r="C496" s="16"/>
      <c r="D496" s="13"/>
      <c r="F496" s="12"/>
      <c r="G496" s="12"/>
      <c r="H496" s="40"/>
    </row>
    <row r="497" spans="1:8" s="8" customFormat="1" x14ac:dyDescent="0.2">
      <c r="A497" s="16"/>
      <c r="B497" s="16"/>
      <c r="C497" s="16"/>
      <c r="D497" s="13"/>
      <c r="F497" s="12"/>
      <c r="G497" s="12"/>
      <c r="H497" s="40"/>
    </row>
    <row r="498" spans="1:8" s="8" customFormat="1" x14ac:dyDescent="0.2">
      <c r="A498" s="16"/>
      <c r="B498" s="16"/>
      <c r="C498" s="16"/>
      <c r="D498" s="13"/>
      <c r="F498" s="12"/>
      <c r="G498" s="12"/>
      <c r="H498" s="40"/>
    </row>
    <row r="499" spans="1:8" s="8" customFormat="1" x14ac:dyDescent="0.2">
      <c r="A499" s="16"/>
      <c r="B499" s="16"/>
      <c r="C499" s="16"/>
      <c r="D499" s="13"/>
      <c r="F499" s="12"/>
      <c r="G499" s="12"/>
      <c r="H499" s="40"/>
    </row>
    <row r="500" spans="1:8" s="8" customFormat="1" x14ac:dyDescent="0.2">
      <c r="A500" s="16"/>
      <c r="B500" s="16"/>
      <c r="C500" s="16"/>
      <c r="D500" s="13"/>
      <c r="F500" s="12"/>
      <c r="G500" s="12"/>
      <c r="H500" s="40"/>
    </row>
    <row r="501" spans="1:8" s="8" customFormat="1" x14ac:dyDescent="0.2">
      <c r="A501" s="16"/>
      <c r="B501" s="16"/>
      <c r="C501" s="16"/>
      <c r="D501" s="13"/>
      <c r="F501" s="12"/>
      <c r="G501" s="12"/>
      <c r="H501" s="40"/>
    </row>
    <row r="502" spans="1:8" s="8" customFormat="1" x14ac:dyDescent="0.2">
      <c r="A502" s="16"/>
      <c r="B502" s="16"/>
      <c r="C502" s="16"/>
      <c r="D502" s="13"/>
      <c r="F502" s="12"/>
      <c r="G502" s="12"/>
      <c r="H502" s="40"/>
    </row>
    <row r="503" spans="1:8" s="8" customFormat="1" x14ac:dyDescent="0.2">
      <c r="A503" s="16"/>
      <c r="B503" s="16"/>
      <c r="C503" s="16"/>
      <c r="D503" s="13"/>
      <c r="F503" s="12"/>
      <c r="G503" s="12"/>
      <c r="H503" s="40"/>
    </row>
    <row r="504" spans="1:8" s="8" customFormat="1" x14ac:dyDescent="0.2">
      <c r="A504" s="16"/>
      <c r="B504" s="16"/>
      <c r="C504" s="16"/>
      <c r="D504" s="13"/>
      <c r="F504" s="12"/>
      <c r="G504" s="12"/>
      <c r="H504" s="40"/>
    </row>
    <row r="505" spans="1:8" s="8" customFormat="1" x14ac:dyDescent="0.2">
      <c r="A505" s="16"/>
      <c r="B505" s="16"/>
      <c r="C505" s="16"/>
      <c r="D505" s="13"/>
      <c r="F505" s="12"/>
      <c r="G505" s="12"/>
      <c r="H505" s="40"/>
    </row>
    <row r="506" spans="1:8" s="8" customFormat="1" x14ac:dyDescent="0.2">
      <c r="A506" s="16"/>
      <c r="B506" s="16"/>
      <c r="C506" s="16"/>
      <c r="D506" s="13"/>
      <c r="F506" s="12"/>
      <c r="G506" s="12"/>
      <c r="H506" s="40"/>
    </row>
    <row r="507" spans="1:8" s="8" customFormat="1" x14ac:dyDescent="0.2">
      <c r="A507" s="16"/>
      <c r="B507" s="16"/>
      <c r="C507" s="16"/>
      <c r="D507" s="13"/>
      <c r="F507" s="12"/>
      <c r="G507" s="12"/>
      <c r="H507" s="40"/>
    </row>
    <row r="508" spans="1:8" s="8" customFormat="1" x14ac:dyDescent="0.2">
      <c r="A508" s="16"/>
      <c r="B508" s="16"/>
      <c r="C508" s="16"/>
      <c r="D508" s="13"/>
      <c r="F508" s="12"/>
      <c r="G508" s="12"/>
      <c r="H508" s="40"/>
    </row>
    <row r="509" spans="1:8" s="8" customFormat="1" x14ac:dyDescent="0.2">
      <c r="A509" s="16"/>
      <c r="B509" s="16"/>
      <c r="C509" s="16"/>
      <c r="D509" s="13"/>
      <c r="F509" s="12"/>
      <c r="G509" s="12"/>
      <c r="H509" s="40"/>
    </row>
    <row r="510" spans="1:8" s="8" customFormat="1" x14ac:dyDescent="0.2">
      <c r="A510" s="16"/>
      <c r="B510" s="16"/>
      <c r="C510" s="16"/>
      <c r="D510" s="13"/>
      <c r="F510" s="12"/>
      <c r="G510" s="12"/>
      <c r="H510" s="40"/>
    </row>
    <row r="511" spans="1:8" s="8" customFormat="1" x14ac:dyDescent="0.2">
      <c r="A511" s="16"/>
      <c r="B511" s="16"/>
      <c r="C511" s="16"/>
      <c r="D511" s="13"/>
      <c r="F511" s="12"/>
      <c r="G511" s="12"/>
      <c r="H511" s="40"/>
    </row>
    <row r="512" spans="1:8" s="8" customFormat="1" x14ac:dyDescent="0.2">
      <c r="A512" s="16"/>
      <c r="B512" s="16"/>
      <c r="C512" s="16"/>
      <c r="D512" s="13"/>
      <c r="F512" s="12"/>
      <c r="G512" s="12"/>
      <c r="H512" s="40"/>
    </row>
    <row r="513" spans="1:8" s="8" customFormat="1" x14ac:dyDescent="0.2">
      <c r="A513" s="16"/>
      <c r="B513" s="16"/>
      <c r="C513" s="16"/>
      <c r="D513" s="13"/>
      <c r="F513" s="12"/>
      <c r="G513" s="12"/>
      <c r="H513" s="40"/>
    </row>
    <row r="514" spans="1:8" s="8" customFormat="1" x14ac:dyDescent="0.2">
      <c r="A514" s="16"/>
      <c r="B514" s="16"/>
      <c r="C514" s="16"/>
      <c r="D514" s="13"/>
      <c r="F514" s="12"/>
      <c r="G514" s="12"/>
      <c r="H514" s="40"/>
    </row>
    <row r="515" spans="1:8" s="8" customFormat="1" x14ac:dyDescent="0.2">
      <c r="A515" s="16"/>
      <c r="B515" s="16"/>
      <c r="C515" s="16"/>
      <c r="D515" s="13"/>
      <c r="F515" s="12"/>
      <c r="G515" s="12"/>
      <c r="H515" s="40"/>
    </row>
    <row r="516" spans="1:8" s="8" customFormat="1" x14ac:dyDescent="0.2">
      <c r="A516" s="16"/>
      <c r="B516" s="16"/>
      <c r="C516" s="16"/>
      <c r="D516" s="13"/>
      <c r="F516" s="12"/>
      <c r="G516" s="12"/>
      <c r="H516" s="40"/>
    </row>
    <row r="517" spans="1:8" s="8" customFormat="1" x14ac:dyDescent="0.2">
      <c r="A517" s="16"/>
      <c r="B517" s="16"/>
      <c r="C517" s="16"/>
      <c r="D517" s="13"/>
      <c r="F517" s="12"/>
      <c r="G517" s="12"/>
      <c r="H517" s="40"/>
    </row>
    <row r="518" spans="1:8" s="8" customFormat="1" x14ac:dyDescent="0.2">
      <c r="A518" s="16"/>
      <c r="B518" s="16"/>
      <c r="C518" s="16"/>
      <c r="D518" s="13"/>
      <c r="F518" s="12"/>
      <c r="G518" s="12"/>
      <c r="H518" s="40"/>
    </row>
    <row r="519" spans="1:8" s="8" customFormat="1" x14ac:dyDescent="0.2">
      <c r="A519" s="16"/>
      <c r="B519" s="16"/>
      <c r="C519" s="16"/>
      <c r="D519" s="13"/>
      <c r="F519" s="12"/>
      <c r="G519" s="12"/>
      <c r="H519" s="40"/>
    </row>
    <row r="520" spans="1:8" s="8" customFormat="1" x14ac:dyDescent="0.2">
      <c r="A520" s="16"/>
      <c r="B520" s="16"/>
      <c r="C520" s="16"/>
      <c r="D520" s="13"/>
      <c r="F520" s="12"/>
      <c r="G520" s="12"/>
      <c r="H520" s="40"/>
    </row>
    <row r="521" spans="1:8" s="8" customFormat="1" x14ac:dyDescent="0.2">
      <c r="A521" s="16"/>
      <c r="B521" s="16"/>
      <c r="C521" s="16"/>
      <c r="D521" s="13"/>
      <c r="F521" s="12"/>
      <c r="G521" s="12"/>
      <c r="H521" s="40"/>
    </row>
    <row r="522" spans="1:8" s="8" customFormat="1" x14ac:dyDescent="0.2">
      <c r="A522" s="16"/>
      <c r="B522" s="16"/>
      <c r="C522" s="16"/>
      <c r="D522" s="13"/>
      <c r="F522" s="12"/>
      <c r="G522" s="12"/>
      <c r="H522" s="40"/>
    </row>
    <row r="523" spans="1:8" s="8" customFormat="1" x14ac:dyDescent="0.2">
      <c r="A523" s="16"/>
      <c r="B523" s="16"/>
      <c r="C523" s="16"/>
      <c r="D523" s="13"/>
      <c r="F523" s="12"/>
      <c r="G523" s="12"/>
      <c r="H523" s="40"/>
    </row>
    <row r="524" spans="1:8" s="8" customFormat="1" x14ac:dyDescent="0.2">
      <c r="A524" s="16"/>
      <c r="B524" s="16"/>
      <c r="C524" s="16"/>
      <c r="D524" s="13"/>
      <c r="F524" s="12"/>
      <c r="G524" s="12"/>
      <c r="H524" s="40"/>
    </row>
    <row r="525" spans="1:8" s="8" customFormat="1" x14ac:dyDescent="0.2">
      <c r="A525" s="16"/>
      <c r="B525" s="16"/>
      <c r="C525" s="16"/>
      <c r="D525" s="13"/>
      <c r="F525" s="12"/>
      <c r="G525" s="12"/>
      <c r="H525" s="40"/>
    </row>
    <row r="526" spans="1:8" s="8" customFormat="1" x14ac:dyDescent="0.2">
      <c r="A526" s="16"/>
      <c r="B526" s="16"/>
      <c r="C526" s="16"/>
      <c r="D526" s="13"/>
      <c r="F526" s="12"/>
      <c r="G526" s="12"/>
      <c r="H526" s="40"/>
    </row>
    <row r="527" spans="1:8" s="8" customFormat="1" x14ac:dyDescent="0.2">
      <c r="A527" s="16"/>
      <c r="B527" s="16"/>
      <c r="C527" s="16"/>
      <c r="D527" s="13"/>
      <c r="F527" s="12"/>
      <c r="G527" s="12"/>
      <c r="H527" s="40"/>
    </row>
    <row r="528" spans="1:8" s="8" customFormat="1" x14ac:dyDescent="0.2">
      <c r="A528" s="16"/>
      <c r="B528" s="16"/>
      <c r="C528" s="16"/>
      <c r="D528" s="13"/>
      <c r="F528" s="12"/>
      <c r="G528" s="12"/>
      <c r="H528" s="40"/>
    </row>
    <row r="529" spans="1:8" s="8" customFormat="1" x14ac:dyDescent="0.2">
      <c r="A529" s="16"/>
      <c r="B529" s="16"/>
      <c r="C529" s="16"/>
      <c r="D529" s="13"/>
      <c r="F529" s="12"/>
      <c r="G529" s="12"/>
      <c r="H529" s="40"/>
    </row>
    <row r="530" spans="1:8" s="8" customFormat="1" x14ac:dyDescent="0.2">
      <c r="A530" s="16"/>
      <c r="B530" s="16"/>
      <c r="C530" s="16"/>
      <c r="D530" s="13"/>
      <c r="F530" s="12"/>
      <c r="G530" s="12"/>
      <c r="H530" s="40"/>
    </row>
    <row r="531" spans="1:8" s="8" customFormat="1" x14ac:dyDescent="0.2">
      <c r="A531" s="16"/>
      <c r="B531" s="16"/>
      <c r="C531" s="16"/>
      <c r="D531" s="13"/>
      <c r="F531" s="12"/>
      <c r="G531" s="12"/>
      <c r="H531" s="40"/>
    </row>
    <row r="532" spans="1:8" s="8" customFormat="1" x14ac:dyDescent="0.2">
      <c r="A532" s="16"/>
      <c r="B532" s="16"/>
      <c r="C532" s="16"/>
      <c r="D532" s="13"/>
      <c r="F532" s="12"/>
      <c r="G532" s="12"/>
      <c r="H532" s="40"/>
    </row>
    <row r="533" spans="1:8" s="8" customFormat="1" x14ac:dyDescent="0.2">
      <c r="A533" s="16"/>
      <c r="B533" s="16"/>
      <c r="C533" s="16"/>
      <c r="D533" s="13"/>
      <c r="F533" s="12"/>
      <c r="G533" s="12"/>
      <c r="H533" s="40"/>
    </row>
    <row r="534" spans="1:8" s="8" customFormat="1" x14ac:dyDescent="0.2">
      <c r="A534" s="16"/>
      <c r="B534" s="16"/>
      <c r="C534" s="16"/>
      <c r="D534" s="13"/>
      <c r="F534" s="12"/>
      <c r="G534" s="12"/>
      <c r="H534" s="40"/>
    </row>
    <row r="535" spans="1:8" s="8" customFormat="1" x14ac:dyDescent="0.2">
      <c r="A535" s="16"/>
      <c r="B535" s="16"/>
      <c r="C535" s="16"/>
      <c r="D535" s="13"/>
      <c r="F535" s="12"/>
      <c r="G535" s="12"/>
      <c r="H535" s="40"/>
    </row>
    <row r="536" spans="1:8" s="8" customFormat="1" x14ac:dyDescent="0.2">
      <c r="A536" s="16"/>
      <c r="B536" s="16"/>
      <c r="C536" s="16"/>
      <c r="D536" s="13"/>
      <c r="F536" s="12"/>
      <c r="G536" s="12"/>
      <c r="H536" s="40"/>
    </row>
    <row r="537" spans="1:8" s="8" customFormat="1" x14ac:dyDescent="0.2">
      <c r="A537" s="16"/>
      <c r="B537" s="16"/>
      <c r="C537" s="16"/>
      <c r="D537" s="13"/>
      <c r="F537" s="12"/>
      <c r="G537" s="12"/>
      <c r="H537" s="40"/>
    </row>
    <row r="538" spans="1:8" s="8" customFormat="1" x14ac:dyDescent="0.2">
      <c r="A538" s="16"/>
      <c r="B538" s="16"/>
      <c r="C538" s="16"/>
      <c r="D538" s="13"/>
      <c r="F538" s="12"/>
      <c r="G538" s="12"/>
      <c r="H538" s="40"/>
    </row>
    <row r="539" spans="1:8" s="8" customFormat="1" x14ac:dyDescent="0.2">
      <c r="A539" s="16"/>
      <c r="B539" s="16"/>
      <c r="C539" s="16"/>
      <c r="D539" s="13"/>
      <c r="F539" s="12"/>
      <c r="G539" s="12"/>
      <c r="H539" s="40"/>
    </row>
    <row r="540" spans="1:8" s="8" customFormat="1" x14ac:dyDescent="0.2">
      <c r="A540" s="16"/>
      <c r="B540" s="16"/>
      <c r="C540" s="16"/>
      <c r="D540" s="13"/>
      <c r="F540" s="12"/>
      <c r="G540" s="12"/>
      <c r="H540" s="40"/>
    </row>
    <row r="541" spans="1:8" s="8" customFormat="1" x14ac:dyDescent="0.2">
      <c r="A541" s="16"/>
      <c r="B541" s="16"/>
      <c r="C541" s="16"/>
      <c r="D541" s="13"/>
      <c r="F541" s="12"/>
      <c r="G541" s="12"/>
      <c r="H541" s="40"/>
    </row>
    <row r="542" spans="1:8" s="8" customFormat="1" x14ac:dyDescent="0.2">
      <c r="A542" s="16"/>
      <c r="B542" s="16"/>
      <c r="C542" s="16"/>
      <c r="D542" s="13"/>
      <c r="F542" s="12"/>
      <c r="G542" s="12"/>
      <c r="H542" s="40"/>
    </row>
  </sheetData>
  <autoFilter ref="A4:G93">
    <filterColumn colId="4" showButton="0"/>
    <filterColumn colId="5" showButton="0"/>
  </autoFilter>
  <mergeCells count="6">
    <mergeCell ref="A2:G2"/>
    <mergeCell ref="A4:A5"/>
    <mergeCell ref="D4:D5"/>
    <mergeCell ref="E4:G4"/>
    <mergeCell ref="B4:B5"/>
    <mergeCell ref="C4:C5"/>
  </mergeCells>
  <pageMargins left="0.70866141732283472" right="0.31496062992125984" top="0.15748031496062992" bottom="0.15748031496062992" header="0.31496062992125984" footer="0.31496062992125984"/>
  <pageSetup paperSize="9" scale="60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434"/>
  <sheetViews>
    <sheetView topLeftCell="A73" workbookViewId="0">
      <selection activeCell="A86" sqref="A86"/>
    </sheetView>
  </sheetViews>
  <sheetFormatPr defaultRowHeight="12" x14ac:dyDescent="0.2"/>
  <cols>
    <col min="1" max="1" width="83.140625" style="1" customWidth="1"/>
    <col min="2" max="3" width="11" style="1" customWidth="1"/>
    <col min="4" max="4" width="11" style="3" customWidth="1"/>
    <col min="5" max="5" width="11" style="17" customWidth="1"/>
    <col min="6" max="6" width="10.5703125" style="17" customWidth="1"/>
    <col min="7" max="7" width="7.42578125" style="51" customWidth="1"/>
    <col min="8" max="8" width="11" style="17" customWidth="1"/>
    <col min="9" max="9" width="11" style="18" customWidth="1"/>
    <col min="10" max="10" width="9.140625" style="1"/>
    <col min="11" max="11" width="22.28515625" style="22" customWidth="1"/>
    <col min="12" max="16384" width="9.140625" style="1"/>
  </cols>
  <sheetData>
    <row r="2" spans="1:11" ht="14.25" x14ac:dyDescent="0.2">
      <c r="A2" s="95" t="s">
        <v>60</v>
      </c>
      <c r="B2" s="95"/>
      <c r="C2" s="95"/>
      <c r="D2" s="95"/>
      <c r="E2" s="95"/>
      <c r="F2" s="95"/>
      <c r="G2" s="95"/>
      <c r="H2" s="95"/>
      <c r="I2" s="95"/>
    </row>
    <row r="3" spans="1:11" x14ac:dyDescent="0.2">
      <c r="H3" s="20"/>
      <c r="I3" s="21" t="s">
        <v>47</v>
      </c>
    </row>
    <row r="4" spans="1:11" ht="23.25" customHeight="1" x14ac:dyDescent="0.2">
      <c r="A4" s="94" t="s">
        <v>23</v>
      </c>
      <c r="B4" s="98">
        <v>2024</v>
      </c>
      <c r="C4" s="94" t="s">
        <v>93</v>
      </c>
      <c r="D4" s="94" t="s">
        <v>94</v>
      </c>
      <c r="E4" s="98">
        <v>2026</v>
      </c>
      <c r="F4" s="96" t="s">
        <v>61</v>
      </c>
      <c r="G4" s="96"/>
      <c r="H4" s="97" t="s">
        <v>22</v>
      </c>
      <c r="I4" s="97"/>
    </row>
    <row r="5" spans="1:11" x14ac:dyDescent="0.2">
      <c r="A5" s="94"/>
      <c r="B5" s="98"/>
      <c r="C5" s="94"/>
      <c r="D5" s="94"/>
      <c r="E5" s="98"/>
      <c r="F5" s="19" t="s">
        <v>0</v>
      </c>
      <c r="G5" s="19" t="s">
        <v>1</v>
      </c>
      <c r="H5" s="84">
        <v>2027</v>
      </c>
      <c r="I5" s="84">
        <v>2028</v>
      </c>
    </row>
    <row r="6" spans="1:11" x14ac:dyDescent="0.2">
      <c r="A6" s="28" t="s">
        <v>2</v>
      </c>
      <c r="B6" s="45">
        <v>254895.5</v>
      </c>
      <c r="C6" s="45">
        <v>489403</v>
      </c>
      <c r="D6" s="45">
        <v>489403</v>
      </c>
      <c r="E6" s="45">
        <v>538343</v>
      </c>
      <c r="F6" s="57">
        <f>E6-C6</f>
        <v>48940</v>
      </c>
      <c r="G6" s="58">
        <f>E6/C6*100</f>
        <v>109.9999387008253</v>
      </c>
      <c r="H6" s="45">
        <v>342582</v>
      </c>
      <c r="I6" s="45">
        <v>376840</v>
      </c>
    </row>
    <row r="7" spans="1:11" x14ac:dyDescent="0.2">
      <c r="A7" s="28" t="s">
        <v>95</v>
      </c>
      <c r="B7" s="45">
        <v>37537.1</v>
      </c>
      <c r="C7" s="45">
        <v>0</v>
      </c>
      <c r="D7" s="45">
        <v>0</v>
      </c>
      <c r="E7" s="45">
        <v>0</v>
      </c>
      <c r="F7" s="57">
        <f t="shared" ref="F7:F8" si="0">E7-C7</f>
        <v>0</v>
      </c>
      <c r="G7" s="58" t="s">
        <v>59</v>
      </c>
      <c r="H7" s="45">
        <v>0</v>
      </c>
      <c r="I7" s="45">
        <v>0</v>
      </c>
    </row>
    <row r="8" spans="1:11" x14ac:dyDescent="0.2">
      <c r="A8" s="33" t="s">
        <v>34</v>
      </c>
      <c r="B8" s="45">
        <v>537991</v>
      </c>
      <c r="C8" s="45">
        <v>231025.4</v>
      </c>
      <c r="D8" s="45">
        <v>231025.4</v>
      </c>
      <c r="E8" s="45">
        <v>125401.5</v>
      </c>
      <c r="F8" s="45">
        <f t="shared" si="0"/>
        <v>-105623.9</v>
      </c>
      <c r="G8" s="52">
        <f t="shared" ref="G8" si="1">E8/C8*100</f>
        <v>54.280395142698602</v>
      </c>
      <c r="H8" s="45">
        <v>0</v>
      </c>
      <c r="I8" s="45">
        <v>0</v>
      </c>
    </row>
    <row r="9" spans="1:11" s="61" customFormat="1" x14ac:dyDescent="0.2">
      <c r="A9" s="63" t="s">
        <v>3</v>
      </c>
      <c r="B9" s="60">
        <f>SUM(B6:B8)</f>
        <v>830423.6</v>
      </c>
      <c r="C9" s="60">
        <f>SUM(C6:C8)</f>
        <v>720428.4</v>
      </c>
      <c r="D9" s="60">
        <f>SUM(D6:D8)</f>
        <v>720428.4</v>
      </c>
      <c r="E9" s="60">
        <f>SUM(E6:E8)</f>
        <v>663744.5</v>
      </c>
      <c r="F9" s="86">
        <f t="shared" ref="F9:F72" si="2">E9-C9</f>
        <v>-56683.900000000023</v>
      </c>
      <c r="G9" s="87">
        <f t="shared" ref="G9:G72" si="3">E9/C9*100</f>
        <v>92.13191762012714</v>
      </c>
      <c r="H9" s="60">
        <f>SUM(H6:H8)</f>
        <v>342582</v>
      </c>
      <c r="I9" s="60">
        <f>SUM(I6:I8)</f>
        <v>376840</v>
      </c>
      <c r="K9" s="88"/>
    </row>
    <row r="10" spans="1:11" ht="21" x14ac:dyDescent="0.2">
      <c r="A10" s="28" t="s">
        <v>4</v>
      </c>
      <c r="B10" s="45">
        <v>2267.1</v>
      </c>
      <c r="C10" s="45">
        <v>2476.3000000000002</v>
      </c>
      <c r="D10" s="45">
        <v>2476.3000000000002</v>
      </c>
      <c r="E10" s="45">
        <v>2397.1999999999998</v>
      </c>
      <c r="F10" s="57">
        <f t="shared" si="2"/>
        <v>-79.100000000000364</v>
      </c>
      <c r="G10" s="58">
        <f t="shared" si="3"/>
        <v>96.805718208617691</v>
      </c>
      <c r="H10" s="45">
        <v>2578.8000000000002</v>
      </c>
      <c r="I10" s="45">
        <v>2821.9</v>
      </c>
    </row>
    <row r="11" spans="1:11" ht="21" x14ac:dyDescent="0.2">
      <c r="A11" s="56" t="s">
        <v>57</v>
      </c>
      <c r="B11" s="45">
        <v>13721.3</v>
      </c>
      <c r="C11" s="45">
        <v>16205.6</v>
      </c>
      <c r="D11" s="45">
        <v>16205.6</v>
      </c>
      <c r="E11" s="45">
        <v>19272.2</v>
      </c>
      <c r="F11" s="57">
        <f t="shared" si="2"/>
        <v>3066.6000000000004</v>
      </c>
      <c r="G11" s="58">
        <f t="shared" si="3"/>
        <v>118.92308831515032</v>
      </c>
      <c r="H11" s="45">
        <v>19272.2</v>
      </c>
      <c r="I11" s="45">
        <v>19272.2</v>
      </c>
    </row>
    <row r="12" spans="1:11" ht="21" x14ac:dyDescent="0.2">
      <c r="A12" s="56" t="s">
        <v>58</v>
      </c>
      <c r="B12" s="45">
        <v>49500.7</v>
      </c>
      <c r="C12" s="45">
        <v>51992.3</v>
      </c>
      <c r="D12" s="45">
        <v>51992.3</v>
      </c>
      <c r="E12" s="45">
        <v>52955.7</v>
      </c>
      <c r="F12" s="57">
        <f t="shared" si="2"/>
        <v>963.39999999999418</v>
      </c>
      <c r="G12" s="58">
        <f t="shared" si="3"/>
        <v>101.85296668929821</v>
      </c>
      <c r="H12" s="45">
        <v>55070.5</v>
      </c>
      <c r="I12" s="45">
        <v>57270.9</v>
      </c>
    </row>
    <row r="13" spans="1:11" ht="21" x14ac:dyDescent="0.2">
      <c r="A13" s="56" t="s">
        <v>58</v>
      </c>
      <c r="B13" s="45">
        <v>0</v>
      </c>
      <c r="C13" s="45">
        <v>6728.3</v>
      </c>
      <c r="D13" s="45">
        <v>6728.3</v>
      </c>
      <c r="E13" s="45">
        <v>1359.5</v>
      </c>
      <c r="F13" s="57">
        <f t="shared" si="2"/>
        <v>-5368.8</v>
      </c>
      <c r="G13" s="58">
        <f t="shared" si="3"/>
        <v>20.205698319040472</v>
      </c>
      <c r="H13" s="45">
        <v>0</v>
      </c>
      <c r="I13" s="45">
        <v>0</v>
      </c>
    </row>
    <row r="14" spans="1:11" x14ac:dyDescent="0.2">
      <c r="A14" s="28" t="s">
        <v>5</v>
      </c>
      <c r="B14" s="45">
        <v>2666.6</v>
      </c>
      <c r="C14" s="45">
        <v>2744.3</v>
      </c>
      <c r="D14" s="45">
        <v>2744.3</v>
      </c>
      <c r="E14" s="45">
        <v>2726.6</v>
      </c>
      <c r="F14" s="57">
        <f t="shared" si="2"/>
        <v>-17.700000000000273</v>
      </c>
      <c r="G14" s="58">
        <f t="shared" si="3"/>
        <v>99.355026782786126</v>
      </c>
      <c r="H14" s="45">
        <v>2726.5</v>
      </c>
      <c r="I14" s="45">
        <v>2728.7</v>
      </c>
    </row>
    <row r="15" spans="1:11" ht="21" x14ac:dyDescent="0.2">
      <c r="A15" s="28" t="s">
        <v>62</v>
      </c>
      <c r="B15" s="45">
        <v>0</v>
      </c>
      <c r="C15" s="45">
        <v>0</v>
      </c>
      <c r="D15" s="45">
        <v>0</v>
      </c>
      <c r="E15" s="45">
        <v>0</v>
      </c>
      <c r="F15" s="57">
        <f t="shared" si="2"/>
        <v>0</v>
      </c>
      <c r="G15" s="58" t="s">
        <v>59</v>
      </c>
      <c r="H15" s="45">
        <v>9500</v>
      </c>
      <c r="I15" s="45">
        <v>0</v>
      </c>
    </row>
    <row r="16" spans="1:11" ht="21" x14ac:dyDescent="0.2">
      <c r="A16" s="28" t="s">
        <v>63</v>
      </c>
      <c r="B16" s="45">
        <v>0</v>
      </c>
      <c r="C16" s="45">
        <v>0</v>
      </c>
      <c r="D16" s="45">
        <v>0</v>
      </c>
      <c r="E16" s="45">
        <v>0</v>
      </c>
      <c r="F16" s="57">
        <f t="shared" si="2"/>
        <v>0</v>
      </c>
      <c r="G16" s="58" t="s">
        <v>59</v>
      </c>
      <c r="H16" s="45">
        <v>13309.2</v>
      </c>
      <c r="I16" s="45">
        <v>0</v>
      </c>
    </row>
    <row r="17" spans="1:9" ht="31.5" x14ac:dyDescent="0.2">
      <c r="A17" s="28" t="s">
        <v>48</v>
      </c>
      <c r="B17" s="45">
        <v>43653.599999999999</v>
      </c>
      <c r="C17" s="45">
        <v>0</v>
      </c>
      <c r="D17" s="45">
        <v>0</v>
      </c>
      <c r="E17" s="45">
        <v>0</v>
      </c>
      <c r="F17" s="57">
        <f t="shared" si="2"/>
        <v>0</v>
      </c>
      <c r="G17" s="58" t="s">
        <v>59</v>
      </c>
      <c r="H17" s="45">
        <v>0</v>
      </c>
      <c r="I17" s="45">
        <v>0</v>
      </c>
    </row>
    <row r="18" spans="1:9" ht="31.5" x14ac:dyDescent="0.2">
      <c r="A18" s="28" t="s">
        <v>45</v>
      </c>
      <c r="B18" s="45">
        <v>0</v>
      </c>
      <c r="C18" s="45">
        <v>1693.4</v>
      </c>
      <c r="D18" s="45">
        <v>1693.4</v>
      </c>
      <c r="E18" s="45">
        <v>0</v>
      </c>
      <c r="F18" s="57">
        <f t="shared" si="2"/>
        <v>-1693.4</v>
      </c>
      <c r="G18" s="58">
        <f t="shared" si="3"/>
        <v>0</v>
      </c>
      <c r="H18" s="45">
        <v>0</v>
      </c>
      <c r="I18" s="45">
        <v>0</v>
      </c>
    </row>
    <row r="19" spans="1:9" ht="21" x14ac:dyDescent="0.2">
      <c r="A19" s="28" t="s">
        <v>64</v>
      </c>
      <c r="B19" s="45">
        <v>129938</v>
      </c>
      <c r="C19" s="45">
        <v>79025.3</v>
      </c>
      <c r="D19" s="45">
        <v>79025.3</v>
      </c>
      <c r="E19" s="45">
        <v>0</v>
      </c>
      <c r="F19" s="57">
        <f t="shared" si="2"/>
        <v>-79025.3</v>
      </c>
      <c r="G19" s="58">
        <f t="shared" si="3"/>
        <v>0</v>
      </c>
      <c r="H19" s="45">
        <v>0</v>
      </c>
      <c r="I19" s="45">
        <v>0</v>
      </c>
    </row>
    <row r="20" spans="1:9" ht="21" x14ac:dyDescent="0.2">
      <c r="A20" s="28" t="s">
        <v>65</v>
      </c>
      <c r="B20" s="45">
        <v>0</v>
      </c>
      <c r="C20" s="45">
        <v>0</v>
      </c>
      <c r="D20" s="45">
        <v>0</v>
      </c>
      <c r="E20" s="45">
        <v>0</v>
      </c>
      <c r="F20" s="57">
        <f t="shared" si="2"/>
        <v>0</v>
      </c>
      <c r="G20" s="58" t="s">
        <v>59</v>
      </c>
      <c r="H20" s="45">
        <v>113641.2</v>
      </c>
      <c r="I20" s="45">
        <v>0</v>
      </c>
    </row>
    <row r="21" spans="1:9" ht="21" x14ac:dyDescent="0.2">
      <c r="A21" s="28" t="s">
        <v>66</v>
      </c>
      <c r="B21" s="45">
        <v>0</v>
      </c>
      <c r="C21" s="45">
        <v>0</v>
      </c>
      <c r="D21" s="45">
        <v>0</v>
      </c>
      <c r="E21" s="45">
        <v>0</v>
      </c>
      <c r="F21" s="57">
        <f t="shared" si="2"/>
        <v>0</v>
      </c>
      <c r="G21" s="58" t="s">
        <v>59</v>
      </c>
      <c r="H21" s="45">
        <v>111389</v>
      </c>
      <c r="I21" s="45">
        <v>0</v>
      </c>
    </row>
    <row r="22" spans="1:9" ht="21" x14ac:dyDescent="0.2">
      <c r="A22" s="31" t="s">
        <v>101</v>
      </c>
      <c r="B22" s="45">
        <v>2936.4</v>
      </c>
      <c r="C22" s="45">
        <v>0</v>
      </c>
      <c r="D22" s="45">
        <v>0</v>
      </c>
      <c r="E22" s="45">
        <v>0</v>
      </c>
      <c r="F22" s="57">
        <f t="shared" si="2"/>
        <v>0</v>
      </c>
      <c r="G22" s="58" t="s">
        <v>59</v>
      </c>
      <c r="H22" s="45">
        <v>0</v>
      </c>
      <c r="I22" s="45">
        <v>0</v>
      </c>
    </row>
    <row r="23" spans="1:9" ht="21" x14ac:dyDescent="0.2">
      <c r="A23" s="28" t="s">
        <v>102</v>
      </c>
      <c r="B23" s="45">
        <v>5873</v>
      </c>
      <c r="C23" s="45">
        <v>0</v>
      </c>
      <c r="D23" s="45">
        <v>0</v>
      </c>
      <c r="E23" s="45">
        <v>0</v>
      </c>
      <c r="F23" s="57">
        <f t="shared" si="2"/>
        <v>0</v>
      </c>
      <c r="G23" s="58" t="s">
        <v>59</v>
      </c>
      <c r="H23" s="45">
        <v>0</v>
      </c>
      <c r="I23" s="45">
        <v>0</v>
      </c>
    </row>
    <row r="24" spans="1:9" x14ac:dyDescent="0.2">
      <c r="A24" s="30" t="s">
        <v>42</v>
      </c>
      <c r="B24" s="45">
        <v>11353.3</v>
      </c>
      <c r="C24" s="45">
        <v>8999.7000000000007</v>
      </c>
      <c r="D24" s="45">
        <v>8999.7000000000007</v>
      </c>
      <c r="E24" s="45">
        <v>0</v>
      </c>
      <c r="F24" s="57">
        <f t="shared" si="2"/>
        <v>-8999.7000000000007</v>
      </c>
      <c r="G24" s="58">
        <f t="shared" si="3"/>
        <v>0</v>
      </c>
      <c r="H24" s="45">
        <v>0</v>
      </c>
      <c r="I24" s="45">
        <v>0</v>
      </c>
    </row>
    <row r="25" spans="1:9" ht="21" x14ac:dyDescent="0.2">
      <c r="A25" s="28" t="s">
        <v>49</v>
      </c>
      <c r="B25" s="45">
        <v>32.299999999999997</v>
      </c>
      <c r="C25" s="45">
        <v>36.1</v>
      </c>
      <c r="D25" s="45">
        <v>36.1</v>
      </c>
      <c r="E25" s="45">
        <v>35</v>
      </c>
      <c r="F25" s="57">
        <f t="shared" si="2"/>
        <v>-1.1000000000000014</v>
      </c>
      <c r="G25" s="58">
        <f t="shared" si="3"/>
        <v>96.95290858725761</v>
      </c>
      <c r="H25" s="45">
        <v>35</v>
      </c>
      <c r="I25" s="45">
        <v>35</v>
      </c>
    </row>
    <row r="26" spans="1:9" x14ac:dyDescent="0.2">
      <c r="A26" s="29" t="s">
        <v>67</v>
      </c>
      <c r="B26" s="45">
        <v>0</v>
      </c>
      <c r="C26" s="45">
        <v>14800.6</v>
      </c>
      <c r="D26" s="45">
        <v>14800.6</v>
      </c>
      <c r="E26" s="45">
        <v>35169.300000000003</v>
      </c>
      <c r="F26" s="57">
        <f t="shared" si="2"/>
        <v>20368.700000000004</v>
      </c>
      <c r="G26" s="58">
        <f t="shared" si="3"/>
        <v>237.62077213085959</v>
      </c>
      <c r="H26" s="45">
        <v>0</v>
      </c>
      <c r="I26" s="45">
        <v>0</v>
      </c>
    </row>
    <row r="27" spans="1:9" x14ac:dyDescent="0.2">
      <c r="A27" s="28" t="s">
        <v>39</v>
      </c>
      <c r="B27" s="45">
        <v>0</v>
      </c>
      <c r="C27" s="45">
        <f>652.6+2063.6</f>
        <v>2716.2</v>
      </c>
      <c r="D27" s="45">
        <v>2716.2</v>
      </c>
      <c r="E27" s="45">
        <v>0</v>
      </c>
      <c r="F27" s="57">
        <f t="shared" si="2"/>
        <v>-2716.2</v>
      </c>
      <c r="G27" s="58">
        <f t="shared" si="3"/>
        <v>0</v>
      </c>
      <c r="H27" s="45">
        <v>0</v>
      </c>
      <c r="I27" s="45">
        <v>0</v>
      </c>
    </row>
    <row r="28" spans="1:9" x14ac:dyDescent="0.2">
      <c r="A28" s="28" t="s">
        <v>54</v>
      </c>
      <c r="B28" s="45">
        <v>0</v>
      </c>
      <c r="C28" s="45">
        <v>7904</v>
      </c>
      <c r="D28" s="45">
        <v>7904</v>
      </c>
      <c r="E28" s="45">
        <v>14475</v>
      </c>
      <c r="F28" s="57">
        <f t="shared" si="2"/>
        <v>6571</v>
      </c>
      <c r="G28" s="58">
        <f t="shared" si="3"/>
        <v>183.13512145748987</v>
      </c>
      <c r="H28" s="45">
        <v>0</v>
      </c>
      <c r="I28" s="45">
        <v>0</v>
      </c>
    </row>
    <row r="29" spans="1:9" x14ac:dyDescent="0.2">
      <c r="A29" s="28" t="s">
        <v>84</v>
      </c>
      <c r="B29" s="45">
        <v>0</v>
      </c>
      <c r="C29" s="45">
        <v>0</v>
      </c>
      <c r="D29" s="45">
        <v>0</v>
      </c>
      <c r="E29" s="50">
        <v>1378.9</v>
      </c>
      <c r="F29" s="57">
        <f t="shared" si="2"/>
        <v>1378.9</v>
      </c>
      <c r="G29" s="58" t="s">
        <v>59</v>
      </c>
      <c r="H29" s="45">
        <v>0</v>
      </c>
      <c r="I29" s="45">
        <v>0</v>
      </c>
    </row>
    <row r="30" spans="1:9" x14ac:dyDescent="0.2">
      <c r="A30" s="28" t="s">
        <v>85</v>
      </c>
      <c r="B30" s="45">
        <v>0</v>
      </c>
      <c r="C30" s="45">
        <v>0</v>
      </c>
      <c r="D30" s="45">
        <v>0</v>
      </c>
      <c r="E30" s="50">
        <v>4264</v>
      </c>
      <c r="F30" s="57">
        <f t="shared" si="2"/>
        <v>4264</v>
      </c>
      <c r="G30" s="58" t="s">
        <v>59</v>
      </c>
      <c r="H30" s="45">
        <v>0</v>
      </c>
      <c r="I30" s="45">
        <v>0</v>
      </c>
    </row>
    <row r="31" spans="1:9" ht="31.5" x14ac:dyDescent="0.2">
      <c r="A31" s="29" t="s">
        <v>105</v>
      </c>
      <c r="B31" s="45">
        <v>400</v>
      </c>
      <c r="C31" s="45">
        <v>0</v>
      </c>
      <c r="D31" s="45">
        <v>0</v>
      </c>
      <c r="E31" s="50">
        <v>0</v>
      </c>
      <c r="F31" s="57">
        <f t="shared" si="2"/>
        <v>0</v>
      </c>
      <c r="G31" s="58" t="s">
        <v>59</v>
      </c>
      <c r="H31" s="45">
        <v>0</v>
      </c>
      <c r="I31" s="45">
        <v>0</v>
      </c>
    </row>
    <row r="32" spans="1:9" ht="21" x14ac:dyDescent="0.2">
      <c r="A32" s="28" t="s">
        <v>106</v>
      </c>
      <c r="B32" s="45">
        <v>151.1</v>
      </c>
      <c r="C32" s="45">
        <v>0</v>
      </c>
      <c r="D32" s="45">
        <v>0</v>
      </c>
      <c r="E32" s="50">
        <v>0</v>
      </c>
      <c r="F32" s="57">
        <f t="shared" si="2"/>
        <v>0</v>
      </c>
      <c r="G32" s="58" t="s">
        <v>59</v>
      </c>
      <c r="H32" s="45">
        <v>0</v>
      </c>
      <c r="I32" s="45">
        <v>0</v>
      </c>
    </row>
    <row r="33" spans="1:9" x14ac:dyDescent="0.2">
      <c r="A33" s="29" t="s">
        <v>103</v>
      </c>
      <c r="B33" s="45">
        <v>28962.2</v>
      </c>
      <c r="C33" s="45">
        <v>0</v>
      </c>
      <c r="D33" s="45">
        <v>0</v>
      </c>
      <c r="E33" s="50">
        <v>0</v>
      </c>
      <c r="F33" s="57">
        <f t="shared" si="2"/>
        <v>0</v>
      </c>
      <c r="G33" s="58" t="s">
        <v>59</v>
      </c>
      <c r="H33" s="45">
        <v>0</v>
      </c>
      <c r="I33" s="45">
        <v>0</v>
      </c>
    </row>
    <row r="34" spans="1:9" x14ac:dyDescent="0.2">
      <c r="A34" s="29" t="s">
        <v>104</v>
      </c>
      <c r="B34" s="45">
        <v>2099.6999999999998</v>
      </c>
      <c r="C34" s="45">
        <v>0</v>
      </c>
      <c r="D34" s="45">
        <v>0</v>
      </c>
      <c r="E34" s="50">
        <v>0</v>
      </c>
      <c r="F34" s="57">
        <f t="shared" si="2"/>
        <v>0</v>
      </c>
      <c r="G34" s="58" t="s">
        <v>59</v>
      </c>
      <c r="H34" s="45">
        <v>0</v>
      </c>
      <c r="I34" s="45">
        <v>0</v>
      </c>
    </row>
    <row r="35" spans="1:9" ht="21" x14ac:dyDescent="0.2">
      <c r="A35" s="28" t="s">
        <v>99</v>
      </c>
      <c r="B35" s="45">
        <v>928.3</v>
      </c>
      <c r="C35" s="45">
        <v>0</v>
      </c>
      <c r="D35" s="45">
        <v>0</v>
      </c>
      <c r="E35" s="50">
        <v>0</v>
      </c>
      <c r="F35" s="57">
        <f t="shared" si="2"/>
        <v>0</v>
      </c>
      <c r="G35" s="58" t="s">
        <v>59</v>
      </c>
      <c r="H35" s="45">
        <v>0</v>
      </c>
      <c r="I35" s="45">
        <v>0</v>
      </c>
    </row>
    <row r="36" spans="1:9" x14ac:dyDescent="0.2">
      <c r="A36" s="28" t="s">
        <v>100</v>
      </c>
      <c r="B36" s="45">
        <v>1053.5999999999999</v>
      </c>
      <c r="C36" s="45">
        <v>0</v>
      </c>
      <c r="D36" s="45">
        <v>0</v>
      </c>
      <c r="E36" s="50">
        <v>0</v>
      </c>
      <c r="F36" s="57">
        <f t="shared" si="2"/>
        <v>0</v>
      </c>
      <c r="G36" s="58" t="s">
        <v>59</v>
      </c>
      <c r="H36" s="45">
        <v>0</v>
      </c>
      <c r="I36" s="45">
        <v>0</v>
      </c>
    </row>
    <row r="37" spans="1:9" x14ac:dyDescent="0.2">
      <c r="A37" s="28" t="s">
        <v>39</v>
      </c>
      <c r="B37" s="45">
        <v>53.2</v>
      </c>
      <c r="C37" s="45">
        <v>0</v>
      </c>
      <c r="D37" s="45">
        <v>0</v>
      </c>
      <c r="E37" s="50">
        <v>0</v>
      </c>
      <c r="F37" s="57">
        <f t="shared" si="2"/>
        <v>0</v>
      </c>
      <c r="G37" s="58" t="s">
        <v>59</v>
      </c>
      <c r="H37" s="45">
        <v>0</v>
      </c>
      <c r="I37" s="45">
        <v>0</v>
      </c>
    </row>
    <row r="38" spans="1:9" ht="21" x14ac:dyDescent="0.2">
      <c r="A38" s="31" t="s">
        <v>68</v>
      </c>
      <c r="B38" s="45">
        <v>1833.7</v>
      </c>
      <c r="C38" s="45">
        <v>0</v>
      </c>
      <c r="D38" s="45">
        <v>0</v>
      </c>
      <c r="E38" s="45">
        <v>313.2</v>
      </c>
      <c r="F38" s="57">
        <f t="shared" si="2"/>
        <v>313.2</v>
      </c>
      <c r="G38" s="58" t="s">
        <v>59</v>
      </c>
      <c r="H38" s="45">
        <v>0</v>
      </c>
      <c r="I38" s="45">
        <v>0</v>
      </c>
    </row>
    <row r="39" spans="1:9" ht="21" x14ac:dyDescent="0.2">
      <c r="A39" s="28" t="s">
        <v>24</v>
      </c>
      <c r="B39" s="45">
        <v>18737.400000000001</v>
      </c>
      <c r="C39" s="45">
        <v>18905</v>
      </c>
      <c r="D39" s="45">
        <v>18905</v>
      </c>
      <c r="E39" s="45">
        <v>20969.099999999999</v>
      </c>
      <c r="F39" s="57">
        <f t="shared" si="2"/>
        <v>2064.0999999999985</v>
      </c>
      <c r="G39" s="58">
        <f t="shared" si="3"/>
        <v>110.91827558846865</v>
      </c>
      <c r="H39" s="45">
        <v>20969.099999999999</v>
      </c>
      <c r="I39" s="45">
        <v>20969.099999999999</v>
      </c>
    </row>
    <row r="40" spans="1:9" x14ac:dyDescent="0.2">
      <c r="A40" s="54" t="s">
        <v>38</v>
      </c>
      <c r="B40" s="45">
        <v>16780</v>
      </c>
      <c r="C40" s="45">
        <v>85000</v>
      </c>
      <c r="D40" s="45">
        <v>85000</v>
      </c>
      <c r="E40" s="45">
        <v>0</v>
      </c>
      <c r="F40" s="57">
        <f t="shared" si="2"/>
        <v>-85000</v>
      </c>
      <c r="G40" s="58">
        <f t="shared" si="3"/>
        <v>0</v>
      </c>
      <c r="H40" s="45">
        <v>0</v>
      </c>
      <c r="I40" s="45">
        <v>0</v>
      </c>
    </row>
    <row r="41" spans="1:9" ht="21" x14ac:dyDescent="0.2">
      <c r="A41" s="54" t="s">
        <v>108</v>
      </c>
      <c r="B41" s="45">
        <v>40907.599999999999</v>
      </c>
      <c r="C41" s="45">
        <v>0</v>
      </c>
      <c r="D41" s="45">
        <v>0</v>
      </c>
      <c r="E41" s="45">
        <v>0</v>
      </c>
      <c r="F41" s="57">
        <f t="shared" si="2"/>
        <v>0</v>
      </c>
      <c r="G41" s="58" t="s">
        <v>59</v>
      </c>
      <c r="H41" s="45">
        <v>0</v>
      </c>
      <c r="I41" s="45">
        <v>0</v>
      </c>
    </row>
    <row r="42" spans="1:9" x14ac:dyDescent="0.2">
      <c r="A42" s="54" t="s">
        <v>107</v>
      </c>
      <c r="B42" s="45">
        <v>13440.8</v>
      </c>
      <c r="C42" s="45">
        <v>0</v>
      </c>
      <c r="D42" s="45">
        <v>0</v>
      </c>
      <c r="E42" s="45">
        <v>0</v>
      </c>
      <c r="F42" s="57">
        <f t="shared" si="2"/>
        <v>0</v>
      </c>
      <c r="G42" s="58" t="s">
        <v>59</v>
      </c>
      <c r="H42" s="45">
        <v>0</v>
      </c>
      <c r="I42" s="45">
        <v>0</v>
      </c>
    </row>
    <row r="43" spans="1:9" x14ac:dyDescent="0.2">
      <c r="A43" s="31" t="s">
        <v>50</v>
      </c>
      <c r="B43" s="45">
        <v>0</v>
      </c>
      <c r="C43" s="45">
        <v>70000</v>
      </c>
      <c r="D43" s="45">
        <v>65724.100000000006</v>
      </c>
      <c r="E43" s="45">
        <v>75106.899999999994</v>
      </c>
      <c r="F43" s="57">
        <f t="shared" si="2"/>
        <v>5106.8999999999942</v>
      </c>
      <c r="G43" s="58">
        <f t="shared" si="3"/>
        <v>107.29557142857142</v>
      </c>
      <c r="H43" s="45">
        <v>0</v>
      </c>
      <c r="I43" s="45">
        <v>0</v>
      </c>
    </row>
    <row r="44" spans="1:9" x14ac:dyDescent="0.2">
      <c r="A44" s="54" t="s">
        <v>96</v>
      </c>
      <c r="B44" s="45">
        <v>106402.3</v>
      </c>
      <c r="C44" s="45">
        <v>0</v>
      </c>
      <c r="D44" s="45">
        <v>0</v>
      </c>
      <c r="E44" s="45">
        <v>0</v>
      </c>
      <c r="F44" s="57">
        <f t="shared" si="2"/>
        <v>0</v>
      </c>
      <c r="G44" s="58" t="s">
        <v>59</v>
      </c>
      <c r="H44" s="45">
        <v>0</v>
      </c>
      <c r="I44" s="45">
        <v>0</v>
      </c>
    </row>
    <row r="45" spans="1:9" ht="21" x14ac:dyDescent="0.2">
      <c r="A45" s="31" t="s">
        <v>97</v>
      </c>
      <c r="B45" s="45">
        <v>40451.9</v>
      </c>
      <c r="C45" s="45">
        <v>0</v>
      </c>
      <c r="D45" s="45">
        <v>0</v>
      </c>
      <c r="E45" s="45">
        <v>0</v>
      </c>
      <c r="F45" s="57">
        <f t="shared" si="2"/>
        <v>0</v>
      </c>
      <c r="G45" s="58" t="s">
        <v>59</v>
      </c>
      <c r="H45" s="45">
        <v>0</v>
      </c>
      <c r="I45" s="45">
        <v>0</v>
      </c>
    </row>
    <row r="46" spans="1:9" x14ac:dyDescent="0.2">
      <c r="A46" s="31" t="s">
        <v>98</v>
      </c>
      <c r="B46" s="45">
        <v>13862.3</v>
      </c>
      <c r="C46" s="45">
        <v>0</v>
      </c>
      <c r="D46" s="45">
        <v>0</v>
      </c>
      <c r="E46" s="45">
        <v>0</v>
      </c>
      <c r="F46" s="57">
        <f t="shared" si="2"/>
        <v>0</v>
      </c>
      <c r="G46" s="58" t="s">
        <v>59</v>
      </c>
      <c r="H46" s="45">
        <v>0</v>
      </c>
      <c r="I46" s="45">
        <v>0</v>
      </c>
    </row>
    <row r="47" spans="1:9" x14ac:dyDescent="0.2">
      <c r="A47" s="31" t="s">
        <v>87</v>
      </c>
      <c r="B47" s="45">
        <v>0</v>
      </c>
      <c r="C47" s="45">
        <v>0</v>
      </c>
      <c r="D47" s="45">
        <v>0</v>
      </c>
      <c r="E47" s="45">
        <v>2996</v>
      </c>
      <c r="F47" s="57">
        <f t="shared" si="2"/>
        <v>2996</v>
      </c>
      <c r="G47" s="58" t="s">
        <v>59</v>
      </c>
      <c r="H47" s="45">
        <v>0</v>
      </c>
      <c r="I47" s="45">
        <v>0</v>
      </c>
    </row>
    <row r="48" spans="1:9" ht="21" x14ac:dyDescent="0.2">
      <c r="A48" s="31" t="s">
        <v>86</v>
      </c>
      <c r="B48" s="45">
        <v>0</v>
      </c>
      <c r="C48" s="45">
        <v>0</v>
      </c>
      <c r="D48" s="45">
        <v>0</v>
      </c>
      <c r="E48" s="45">
        <v>46169.1</v>
      </c>
      <c r="F48" s="57">
        <f t="shared" si="2"/>
        <v>46169.1</v>
      </c>
      <c r="G48" s="58" t="s">
        <v>59</v>
      </c>
      <c r="H48" s="45">
        <v>0</v>
      </c>
      <c r="I48" s="45">
        <v>0</v>
      </c>
    </row>
    <row r="49" spans="1:11" ht="21" x14ac:dyDescent="0.2">
      <c r="A49" s="31" t="s">
        <v>53</v>
      </c>
      <c r="B49" s="45">
        <v>657908.30000000005</v>
      </c>
      <c r="C49" s="45">
        <v>1163483.7</v>
      </c>
      <c r="D49" s="45">
        <v>1373104.9</v>
      </c>
      <c r="E49" s="45">
        <v>1461606.9</v>
      </c>
      <c r="F49" s="57">
        <f t="shared" si="2"/>
        <v>298123.19999999995</v>
      </c>
      <c r="G49" s="58">
        <f t="shared" si="3"/>
        <v>125.62332416002047</v>
      </c>
      <c r="H49" s="45">
        <v>0</v>
      </c>
      <c r="I49" s="45">
        <v>0</v>
      </c>
    </row>
    <row r="50" spans="1:11" s="61" customFormat="1" x14ac:dyDescent="0.2">
      <c r="A50" s="83" t="s">
        <v>6</v>
      </c>
      <c r="B50" s="60">
        <f>SUM(B10:B49)</f>
        <v>1205914.7</v>
      </c>
      <c r="C50" s="60">
        <f>SUM(C10:C49)</f>
        <v>1532710.8</v>
      </c>
      <c r="D50" s="60">
        <f>SUM(D10:D49)</f>
        <v>1738056.1</v>
      </c>
      <c r="E50" s="60">
        <f>SUM(E10:E49)</f>
        <v>1741194.5999999999</v>
      </c>
      <c r="F50" s="86">
        <f>E50-C50</f>
        <v>208483.79999999981</v>
      </c>
      <c r="G50" s="87">
        <f>E50/C50*100</f>
        <v>113.60229209580828</v>
      </c>
      <c r="H50" s="60">
        <f>SUM(H10:H49)</f>
        <v>348491.5</v>
      </c>
      <c r="I50" s="60">
        <f>SUM(I10:I49)</f>
        <v>103097.79999999999</v>
      </c>
      <c r="K50" s="88"/>
    </row>
    <row r="51" spans="1:11" x14ac:dyDescent="0.2">
      <c r="A51" s="28" t="s">
        <v>21</v>
      </c>
      <c r="B51" s="45">
        <v>303.3</v>
      </c>
      <c r="C51" s="45">
        <v>497.8</v>
      </c>
      <c r="D51" s="45">
        <v>497.8</v>
      </c>
      <c r="E51" s="45">
        <v>556.4</v>
      </c>
      <c r="F51" s="57">
        <f t="shared" si="2"/>
        <v>58.599999999999966</v>
      </c>
      <c r="G51" s="58">
        <f t="shared" si="3"/>
        <v>111.77179590196866</v>
      </c>
      <c r="H51" s="45">
        <v>578.70000000000005</v>
      </c>
      <c r="I51" s="45">
        <v>601.79999999999995</v>
      </c>
    </row>
    <row r="52" spans="1:11" ht="52.5" x14ac:dyDescent="0.2">
      <c r="A52" s="28" t="s">
        <v>33</v>
      </c>
      <c r="B52" s="45">
        <v>10311.799999999999</v>
      </c>
      <c r="C52" s="45">
        <v>12017.4</v>
      </c>
      <c r="D52" s="45">
        <v>12017.4</v>
      </c>
      <c r="E52" s="45">
        <v>11689.7</v>
      </c>
      <c r="F52" s="57">
        <f t="shared" si="2"/>
        <v>-327.69999999999891</v>
      </c>
      <c r="G52" s="58">
        <f t="shared" si="3"/>
        <v>97.273120641736156</v>
      </c>
      <c r="H52" s="45">
        <v>11980.7</v>
      </c>
      <c r="I52" s="45">
        <v>11980.7</v>
      </c>
    </row>
    <row r="53" spans="1:11" ht="21" x14ac:dyDescent="0.2">
      <c r="A53" s="32" t="s">
        <v>27</v>
      </c>
      <c r="B53" s="45">
        <v>630.4</v>
      </c>
      <c r="C53" s="45">
        <v>1507.4</v>
      </c>
      <c r="D53" s="45">
        <v>1796</v>
      </c>
      <c r="E53" s="45">
        <v>2416.1999999999998</v>
      </c>
      <c r="F53" s="57">
        <f t="shared" si="2"/>
        <v>908.79999999999973</v>
      </c>
      <c r="G53" s="58">
        <f t="shared" si="3"/>
        <v>160.28923975056387</v>
      </c>
      <c r="H53" s="45">
        <v>2687.5</v>
      </c>
      <c r="I53" s="45">
        <v>2875.6</v>
      </c>
    </row>
    <row r="54" spans="1:11" ht="31.5" x14ac:dyDescent="0.2">
      <c r="A54" s="28" t="s">
        <v>7</v>
      </c>
      <c r="B54" s="45">
        <v>540.9</v>
      </c>
      <c r="C54" s="45">
        <v>540.9</v>
      </c>
      <c r="D54" s="45">
        <v>540.9</v>
      </c>
      <c r="E54" s="45">
        <v>531.1</v>
      </c>
      <c r="F54" s="57">
        <f t="shared" si="2"/>
        <v>-9.7999999999999545</v>
      </c>
      <c r="G54" s="58">
        <f t="shared" si="3"/>
        <v>98.188204843778891</v>
      </c>
      <c r="H54" s="45">
        <v>531.1</v>
      </c>
      <c r="I54" s="45">
        <v>531.1</v>
      </c>
    </row>
    <row r="55" spans="1:11" ht="21" x14ac:dyDescent="0.2">
      <c r="A55" s="33" t="s">
        <v>31</v>
      </c>
      <c r="B55" s="45">
        <v>1572321.5</v>
      </c>
      <c r="C55" s="45">
        <v>1649887.8</v>
      </c>
      <c r="D55" s="45">
        <v>1649887.8</v>
      </c>
      <c r="E55" s="45">
        <v>1656481.5</v>
      </c>
      <c r="F55" s="57">
        <f t="shared" si="2"/>
        <v>6593.6999999999534</v>
      </c>
      <c r="G55" s="58">
        <f t="shared" si="3"/>
        <v>100.3996453577025</v>
      </c>
      <c r="H55" s="45">
        <v>1656481.5</v>
      </c>
      <c r="I55" s="45">
        <v>1656481.5</v>
      </c>
    </row>
    <row r="56" spans="1:11" x14ac:dyDescent="0.2">
      <c r="A56" s="33" t="s">
        <v>8</v>
      </c>
      <c r="B56" s="45">
        <v>49269.5</v>
      </c>
      <c r="C56" s="45">
        <v>58976</v>
      </c>
      <c r="D56" s="45">
        <v>58976</v>
      </c>
      <c r="E56" s="45">
        <v>61709.7</v>
      </c>
      <c r="F56" s="57">
        <f t="shared" si="2"/>
        <v>2733.6999999999971</v>
      </c>
      <c r="G56" s="58">
        <f t="shared" si="3"/>
        <v>104.63527536625068</v>
      </c>
      <c r="H56" s="45">
        <v>61709.7</v>
      </c>
      <c r="I56" s="45">
        <v>61709.7</v>
      </c>
    </row>
    <row r="57" spans="1:11" ht="21" x14ac:dyDescent="0.2">
      <c r="A57" s="33" t="s">
        <v>46</v>
      </c>
      <c r="B57" s="46">
        <v>0</v>
      </c>
      <c r="C57" s="46">
        <v>304.5</v>
      </c>
      <c r="D57" s="46">
        <v>304.5</v>
      </c>
      <c r="E57" s="46">
        <v>913.5</v>
      </c>
      <c r="F57" s="57">
        <f t="shared" si="2"/>
        <v>609</v>
      </c>
      <c r="G57" s="58">
        <f t="shared" si="3"/>
        <v>300</v>
      </c>
      <c r="H57" s="46">
        <v>913.5</v>
      </c>
      <c r="I57" s="46">
        <v>913.5</v>
      </c>
    </row>
    <row r="58" spans="1:11" ht="31.5" x14ac:dyDescent="0.2">
      <c r="A58" s="33" t="s">
        <v>10</v>
      </c>
      <c r="B58" s="45">
        <v>660.8</v>
      </c>
      <c r="C58" s="45">
        <v>801.7</v>
      </c>
      <c r="D58" s="45">
        <v>801.7</v>
      </c>
      <c r="E58" s="45">
        <v>857.8</v>
      </c>
      <c r="F58" s="57">
        <f t="shared" si="2"/>
        <v>56.099999999999909</v>
      </c>
      <c r="G58" s="58">
        <f t="shared" si="3"/>
        <v>106.99763003617313</v>
      </c>
      <c r="H58" s="45">
        <v>857.8</v>
      </c>
      <c r="I58" s="45">
        <v>857.8</v>
      </c>
    </row>
    <row r="59" spans="1:11" ht="21" x14ac:dyDescent="0.2">
      <c r="A59" s="33" t="s">
        <v>11</v>
      </c>
      <c r="B59" s="45">
        <v>27900.9</v>
      </c>
      <c r="C59" s="45">
        <v>32068.25</v>
      </c>
      <c r="D59" s="45">
        <v>32068.25</v>
      </c>
      <c r="E59" s="45">
        <v>34312.1</v>
      </c>
      <c r="F59" s="57">
        <f t="shared" si="2"/>
        <v>2243.8499999999985</v>
      </c>
      <c r="G59" s="58">
        <f t="shared" si="3"/>
        <v>106.99710773116711</v>
      </c>
      <c r="H59" s="45">
        <v>34312.1</v>
      </c>
      <c r="I59" s="45">
        <v>34312.1</v>
      </c>
    </row>
    <row r="60" spans="1:11" ht="21" x14ac:dyDescent="0.2">
      <c r="A60" s="33" t="s">
        <v>35</v>
      </c>
      <c r="B60" s="45">
        <v>1782.6</v>
      </c>
      <c r="C60" s="45">
        <v>1650.6</v>
      </c>
      <c r="D60" s="45">
        <v>1650.6</v>
      </c>
      <c r="E60" s="45">
        <v>1454.7</v>
      </c>
      <c r="F60" s="57">
        <f t="shared" si="2"/>
        <v>-195.89999999999986</v>
      </c>
      <c r="G60" s="58">
        <f t="shared" si="3"/>
        <v>88.131588513267914</v>
      </c>
      <c r="H60" s="45">
        <v>1622.2</v>
      </c>
      <c r="I60" s="45">
        <v>1622.2</v>
      </c>
    </row>
    <row r="61" spans="1:11" ht="21" x14ac:dyDescent="0.2">
      <c r="A61" s="33" t="s">
        <v>36</v>
      </c>
      <c r="B61" s="45">
        <v>58.4</v>
      </c>
      <c r="C61" s="45">
        <v>58.4</v>
      </c>
      <c r="D61" s="45">
        <v>58.4</v>
      </c>
      <c r="E61" s="45">
        <v>39.6</v>
      </c>
      <c r="F61" s="57">
        <f t="shared" si="2"/>
        <v>-18.799999999999997</v>
      </c>
      <c r="G61" s="58">
        <f t="shared" si="3"/>
        <v>67.808219178082197</v>
      </c>
      <c r="H61" s="45">
        <v>39.6</v>
      </c>
      <c r="I61" s="45">
        <v>39.6</v>
      </c>
    </row>
    <row r="62" spans="1:11" ht="42" x14ac:dyDescent="0.2">
      <c r="A62" s="33" t="s">
        <v>9</v>
      </c>
      <c r="B62" s="45">
        <v>1210.4000000000001</v>
      </c>
      <c r="C62" s="45">
        <v>0</v>
      </c>
      <c r="D62" s="45">
        <v>0</v>
      </c>
      <c r="E62" s="45">
        <v>0</v>
      </c>
      <c r="F62" s="57">
        <f t="shared" si="2"/>
        <v>0</v>
      </c>
      <c r="G62" s="58" t="s">
        <v>59</v>
      </c>
      <c r="H62" s="45">
        <v>1215.0999999999999</v>
      </c>
      <c r="I62" s="45">
        <v>1215.0999999999999</v>
      </c>
    </row>
    <row r="63" spans="1:11" ht="21" x14ac:dyDescent="0.2">
      <c r="A63" s="33" t="s">
        <v>12</v>
      </c>
      <c r="B63" s="45">
        <v>35057.599999999999</v>
      </c>
      <c r="C63" s="45">
        <v>43317.8</v>
      </c>
      <c r="D63" s="45">
        <v>43317.8</v>
      </c>
      <c r="E63" s="45">
        <v>34303</v>
      </c>
      <c r="F63" s="57">
        <f t="shared" si="2"/>
        <v>-9014.8000000000029</v>
      </c>
      <c r="G63" s="58">
        <f t="shared" si="3"/>
        <v>79.18915549727825</v>
      </c>
      <c r="H63" s="45">
        <v>35317.699999999997</v>
      </c>
      <c r="I63" s="45">
        <v>36097.300000000003</v>
      </c>
    </row>
    <row r="64" spans="1:11" ht="21" x14ac:dyDescent="0.2">
      <c r="A64" s="33" t="s">
        <v>14</v>
      </c>
      <c r="B64" s="45">
        <v>74.099999999999994</v>
      </c>
      <c r="C64" s="45">
        <v>74.099999999999994</v>
      </c>
      <c r="D64" s="45">
        <v>74.099999999999994</v>
      </c>
      <c r="E64" s="45">
        <v>75.599999999999994</v>
      </c>
      <c r="F64" s="57">
        <f t="shared" si="2"/>
        <v>1.5</v>
      </c>
      <c r="G64" s="58">
        <f t="shared" si="3"/>
        <v>102.02429149797571</v>
      </c>
      <c r="H64" s="45">
        <v>128.5</v>
      </c>
      <c r="I64" s="45">
        <v>128.5</v>
      </c>
    </row>
    <row r="65" spans="1:11" ht="31.5" x14ac:dyDescent="0.2">
      <c r="A65" s="33" t="s">
        <v>13</v>
      </c>
      <c r="B65" s="45">
        <v>12955.2</v>
      </c>
      <c r="C65" s="45">
        <v>10632.6</v>
      </c>
      <c r="D65" s="45">
        <v>10632.6</v>
      </c>
      <c r="E65" s="45">
        <v>10632.7</v>
      </c>
      <c r="F65" s="57">
        <f t="shared" si="2"/>
        <v>0.1000000000003638</v>
      </c>
      <c r="G65" s="58">
        <f t="shared" si="3"/>
        <v>100.0009405037338</v>
      </c>
      <c r="H65" s="45">
        <v>10632.7</v>
      </c>
      <c r="I65" s="45">
        <v>10632.7</v>
      </c>
    </row>
    <row r="66" spans="1:11" ht="21" x14ac:dyDescent="0.2">
      <c r="A66" s="33" t="s">
        <v>15</v>
      </c>
      <c r="B66" s="45">
        <v>19466</v>
      </c>
      <c r="C66" s="45">
        <f>7922.4-3659.6</f>
        <v>4262.7999999999993</v>
      </c>
      <c r="D66" s="45">
        <v>7922.4</v>
      </c>
      <c r="E66" s="45">
        <v>8115.8</v>
      </c>
      <c r="F66" s="57">
        <f t="shared" si="2"/>
        <v>3853.0000000000009</v>
      </c>
      <c r="G66" s="58">
        <f t="shared" si="3"/>
        <v>190.38660035657318</v>
      </c>
      <c r="H66" s="45">
        <v>10821.1</v>
      </c>
      <c r="I66" s="45">
        <v>13526.4</v>
      </c>
    </row>
    <row r="67" spans="1:11" ht="31.5" x14ac:dyDescent="0.2">
      <c r="A67" s="33" t="s">
        <v>16</v>
      </c>
      <c r="B67" s="46">
        <v>13.6</v>
      </c>
      <c r="C67" s="46">
        <v>16.8</v>
      </c>
      <c r="D67" s="46">
        <v>16.8</v>
      </c>
      <c r="E67" s="46">
        <v>17.7</v>
      </c>
      <c r="F67" s="57">
        <f t="shared" si="2"/>
        <v>0.89999999999999858</v>
      </c>
      <c r="G67" s="58">
        <f t="shared" si="3"/>
        <v>105.35714285714283</v>
      </c>
      <c r="H67" s="46">
        <v>17.5</v>
      </c>
      <c r="I67" s="46">
        <v>17.600000000000001</v>
      </c>
    </row>
    <row r="68" spans="1:11" ht="21" x14ac:dyDescent="0.2">
      <c r="A68" s="33" t="s">
        <v>19</v>
      </c>
      <c r="B68" s="45">
        <v>0</v>
      </c>
      <c r="C68" s="45">
        <v>10.4</v>
      </c>
      <c r="D68" s="45">
        <v>10.4</v>
      </c>
      <c r="E68" s="45">
        <v>136.4</v>
      </c>
      <c r="F68" s="57">
        <f t="shared" si="2"/>
        <v>126</v>
      </c>
      <c r="G68" s="58">
        <f t="shared" si="3"/>
        <v>1311.5384615384614</v>
      </c>
      <c r="H68" s="45">
        <v>8.9</v>
      </c>
      <c r="I68" s="45">
        <v>9.6999999999999993</v>
      </c>
    </row>
    <row r="69" spans="1:11" ht="31.5" x14ac:dyDescent="0.2">
      <c r="A69" s="33" t="s">
        <v>17</v>
      </c>
      <c r="B69" s="46">
        <v>0</v>
      </c>
      <c r="C69" s="46">
        <v>6</v>
      </c>
      <c r="D69" s="46">
        <v>6</v>
      </c>
      <c r="E69" s="46">
        <v>6</v>
      </c>
      <c r="F69" s="57">
        <f t="shared" si="2"/>
        <v>0</v>
      </c>
      <c r="G69" s="58">
        <f t="shared" si="3"/>
        <v>100</v>
      </c>
      <c r="H69" s="46">
        <v>6</v>
      </c>
      <c r="I69" s="46">
        <v>6</v>
      </c>
    </row>
    <row r="70" spans="1:11" x14ac:dyDescent="0.2">
      <c r="A70" s="33" t="s">
        <v>18</v>
      </c>
      <c r="B70" s="45">
        <v>1759.3</v>
      </c>
      <c r="C70" s="45">
        <v>2090.5</v>
      </c>
      <c r="D70" s="45">
        <v>2090.5</v>
      </c>
      <c r="E70" s="45">
        <v>2345.6999999999998</v>
      </c>
      <c r="F70" s="57">
        <f t="shared" si="2"/>
        <v>255.19999999999982</v>
      </c>
      <c r="G70" s="58">
        <f t="shared" si="3"/>
        <v>112.20760583592441</v>
      </c>
      <c r="H70" s="45">
        <v>2345.6999999999998</v>
      </c>
      <c r="I70" s="45">
        <v>2345.6999999999998</v>
      </c>
    </row>
    <row r="71" spans="1:11" x14ac:dyDescent="0.2">
      <c r="A71" s="34" t="s">
        <v>37</v>
      </c>
      <c r="B71" s="45">
        <v>4326.1000000000004</v>
      </c>
      <c r="C71" s="45">
        <v>5162.8</v>
      </c>
      <c r="D71" s="45">
        <v>5162.8</v>
      </c>
      <c r="E71" s="45">
        <v>5833.2</v>
      </c>
      <c r="F71" s="57">
        <f t="shared" si="2"/>
        <v>670.39999999999964</v>
      </c>
      <c r="G71" s="58">
        <f t="shared" si="3"/>
        <v>112.98520182846516</v>
      </c>
      <c r="H71" s="45">
        <v>6113.5</v>
      </c>
      <c r="I71" s="45">
        <v>6379.1</v>
      </c>
    </row>
    <row r="72" spans="1:11" ht="21" x14ac:dyDescent="0.2">
      <c r="A72" s="33" t="s">
        <v>28</v>
      </c>
      <c r="B72" s="46">
        <v>5787.2</v>
      </c>
      <c r="C72" s="46">
        <v>5599.8</v>
      </c>
      <c r="D72" s="46">
        <v>5599.8</v>
      </c>
      <c r="E72" s="46">
        <v>4152.8999999999996</v>
      </c>
      <c r="F72" s="57">
        <f t="shared" si="2"/>
        <v>-1446.9000000000005</v>
      </c>
      <c r="G72" s="58">
        <f t="shared" si="3"/>
        <v>74.161577199185686</v>
      </c>
      <c r="H72" s="46">
        <v>4152.8999999999996</v>
      </c>
      <c r="I72" s="46">
        <v>4152.8999999999996</v>
      </c>
    </row>
    <row r="73" spans="1:11" ht="21" x14ac:dyDescent="0.2">
      <c r="A73" s="33" t="s">
        <v>20</v>
      </c>
      <c r="B73" s="46">
        <v>3013.8</v>
      </c>
      <c r="C73" s="46">
        <v>3037.9</v>
      </c>
      <c r="D73" s="46">
        <v>3037.9</v>
      </c>
      <c r="E73" s="46">
        <v>3037.9</v>
      </c>
      <c r="F73" s="57">
        <f t="shared" ref="F73:F93" si="4">E73-C73</f>
        <v>0</v>
      </c>
      <c r="G73" s="58">
        <f t="shared" ref="G73:G93" si="5">E73/C73*100</f>
        <v>100</v>
      </c>
      <c r="H73" s="46">
        <v>3037.9</v>
      </c>
      <c r="I73" s="46">
        <v>3037.9</v>
      </c>
    </row>
    <row r="74" spans="1:11" s="61" customFormat="1" x14ac:dyDescent="0.2">
      <c r="A74" s="59" t="s">
        <v>32</v>
      </c>
      <c r="B74" s="60">
        <f>SUM(B51:B73)</f>
        <v>1747443.4000000001</v>
      </c>
      <c r="C74" s="60">
        <f>SUM(C51:C73)</f>
        <v>1832522.2500000002</v>
      </c>
      <c r="D74" s="60">
        <f>SUM(D51:D73)</f>
        <v>1836470.4500000002</v>
      </c>
      <c r="E74" s="60">
        <f>SUM(E51:E73)</f>
        <v>1839619.1999999997</v>
      </c>
      <c r="F74" s="86">
        <f t="shared" si="4"/>
        <v>7096.9499999994878</v>
      </c>
      <c r="G74" s="87">
        <f t="shared" si="5"/>
        <v>100.38727769881099</v>
      </c>
      <c r="H74" s="60">
        <f t="shared" ref="H74:I74" si="6">SUM(H51:H73)</f>
        <v>1845511.9</v>
      </c>
      <c r="I74" s="60">
        <f t="shared" si="6"/>
        <v>1849474.5</v>
      </c>
      <c r="K74" s="88"/>
    </row>
    <row r="75" spans="1:11" ht="21" x14ac:dyDescent="0.2">
      <c r="A75" s="33" t="s">
        <v>25</v>
      </c>
      <c r="B75" s="46">
        <v>88853.7</v>
      </c>
      <c r="C75" s="46">
        <v>104540.8</v>
      </c>
      <c r="D75" s="46">
        <v>104540.8</v>
      </c>
      <c r="E75" s="46">
        <v>104493.3</v>
      </c>
      <c r="F75" s="57">
        <f t="shared" si="4"/>
        <v>-47.5</v>
      </c>
      <c r="G75" s="58">
        <f t="shared" si="5"/>
        <v>99.954563194465706</v>
      </c>
      <c r="H75" s="46">
        <v>104493.3</v>
      </c>
      <c r="I75" s="46">
        <v>104149.6</v>
      </c>
    </row>
    <row r="76" spans="1:11" ht="21" x14ac:dyDescent="0.2">
      <c r="A76" s="33" t="s">
        <v>26</v>
      </c>
      <c r="B76" s="46">
        <v>4038.8</v>
      </c>
      <c r="C76" s="46">
        <v>4702.2</v>
      </c>
      <c r="D76" s="46">
        <v>4702.2</v>
      </c>
      <c r="E76" s="46">
        <v>4749.7</v>
      </c>
      <c r="F76" s="57">
        <f t="shared" si="4"/>
        <v>47.5</v>
      </c>
      <c r="G76" s="58">
        <f t="shared" si="5"/>
        <v>101.01016545446812</v>
      </c>
      <c r="H76" s="46">
        <v>4749.7</v>
      </c>
      <c r="I76" s="46">
        <v>4734.1000000000004</v>
      </c>
    </row>
    <row r="77" spans="1:11" ht="42" x14ac:dyDescent="0.2">
      <c r="A77" s="33" t="s">
        <v>40</v>
      </c>
      <c r="B77" s="46">
        <v>961.3</v>
      </c>
      <c r="C77" s="46">
        <v>999.4</v>
      </c>
      <c r="D77" s="46">
        <v>999.4</v>
      </c>
      <c r="E77" s="46">
        <v>1240.2</v>
      </c>
      <c r="F77" s="57">
        <f t="shared" si="4"/>
        <v>240.80000000000007</v>
      </c>
      <c r="G77" s="58">
        <f t="shared" si="5"/>
        <v>124.09445667400441</v>
      </c>
      <c r="H77" s="46">
        <v>1240.2</v>
      </c>
      <c r="I77" s="46">
        <v>1240.2</v>
      </c>
    </row>
    <row r="78" spans="1:11" ht="21" x14ac:dyDescent="0.2">
      <c r="A78" s="56" t="s">
        <v>56</v>
      </c>
      <c r="B78" s="46">
        <v>722.4</v>
      </c>
      <c r="C78" s="46">
        <v>1572.3</v>
      </c>
      <c r="D78" s="46">
        <v>1572.3</v>
      </c>
      <c r="E78" s="46">
        <v>0</v>
      </c>
      <c r="F78" s="57">
        <f t="shared" si="4"/>
        <v>-1572.3</v>
      </c>
      <c r="G78" s="58">
        <f t="shared" si="5"/>
        <v>0</v>
      </c>
      <c r="H78" s="46">
        <v>0</v>
      </c>
      <c r="I78" s="46">
        <v>0</v>
      </c>
    </row>
    <row r="79" spans="1:11" ht="42" x14ac:dyDescent="0.2">
      <c r="A79" s="33" t="s">
        <v>51</v>
      </c>
      <c r="B79" s="46">
        <v>687.5</v>
      </c>
      <c r="C79" s="46">
        <v>2063.3000000000002</v>
      </c>
      <c r="D79" s="46">
        <v>2063.3000000000002</v>
      </c>
      <c r="E79" s="46">
        <v>2062.4</v>
      </c>
      <c r="F79" s="57">
        <f t="shared" si="4"/>
        <v>-0.90000000000009095</v>
      </c>
      <c r="G79" s="58">
        <f t="shared" si="5"/>
        <v>99.956380555420921</v>
      </c>
      <c r="H79" s="46">
        <v>2062.4</v>
      </c>
      <c r="I79" s="46">
        <v>2062.4</v>
      </c>
    </row>
    <row r="80" spans="1:11" ht="21" x14ac:dyDescent="0.2">
      <c r="A80" s="33" t="s">
        <v>109</v>
      </c>
      <c r="B80" s="46">
        <v>2500</v>
      </c>
      <c r="C80" s="46">
        <v>0</v>
      </c>
      <c r="D80" s="46">
        <v>0</v>
      </c>
      <c r="E80" s="46">
        <v>0</v>
      </c>
      <c r="F80" s="57">
        <f t="shared" si="4"/>
        <v>0</v>
      </c>
      <c r="G80" s="58" t="s">
        <v>59</v>
      </c>
      <c r="H80" s="46">
        <v>0</v>
      </c>
      <c r="I80" s="46">
        <v>0</v>
      </c>
    </row>
    <row r="81" spans="1:11" ht="21" x14ac:dyDescent="0.2">
      <c r="A81" s="33" t="s">
        <v>43</v>
      </c>
      <c r="B81" s="46">
        <v>6319.5</v>
      </c>
      <c r="C81" s="46">
        <v>6339.6</v>
      </c>
      <c r="D81" s="46">
        <v>6339.6</v>
      </c>
      <c r="E81" s="46">
        <v>6110.2</v>
      </c>
      <c r="F81" s="57">
        <f t="shared" si="4"/>
        <v>-229.40000000000055</v>
      </c>
      <c r="G81" s="58">
        <f t="shared" si="5"/>
        <v>96.381475171935122</v>
      </c>
      <c r="H81" s="46">
        <v>6252.1</v>
      </c>
      <c r="I81" s="46">
        <v>6319.5</v>
      </c>
    </row>
    <row r="82" spans="1:11" ht="42" x14ac:dyDescent="0.2">
      <c r="A82" s="33" t="s">
        <v>55</v>
      </c>
      <c r="B82" s="46">
        <v>31.2</v>
      </c>
      <c r="C82" s="46">
        <v>92.8</v>
      </c>
      <c r="D82" s="46">
        <v>92.8</v>
      </c>
      <c r="E82" s="46">
        <v>93.7</v>
      </c>
      <c r="F82" s="57">
        <f t="shared" si="4"/>
        <v>0.90000000000000568</v>
      </c>
      <c r="G82" s="58">
        <f t="shared" si="5"/>
        <v>100.96982758620689</v>
      </c>
      <c r="H82" s="46">
        <v>93.7</v>
      </c>
      <c r="I82" s="46">
        <v>93.7</v>
      </c>
    </row>
    <row r="83" spans="1:11" ht="31.5" x14ac:dyDescent="0.2">
      <c r="A83" s="33" t="s">
        <v>52</v>
      </c>
      <c r="B83" s="46">
        <v>3000</v>
      </c>
      <c r="C83" s="46">
        <v>3000</v>
      </c>
      <c r="D83" s="46">
        <v>3000</v>
      </c>
      <c r="E83" s="46">
        <v>0</v>
      </c>
      <c r="F83" s="57">
        <f t="shared" si="4"/>
        <v>-3000</v>
      </c>
      <c r="G83" s="58">
        <f t="shared" si="5"/>
        <v>0</v>
      </c>
      <c r="H83" s="46">
        <v>0</v>
      </c>
      <c r="I83" s="46">
        <v>0</v>
      </c>
    </row>
    <row r="84" spans="1:11" ht="31.5" x14ac:dyDescent="0.2">
      <c r="A84" s="33" t="s">
        <v>110</v>
      </c>
      <c r="B84" s="45">
        <v>6225</v>
      </c>
      <c r="C84" s="46">
        <v>0</v>
      </c>
      <c r="D84" s="46">
        <v>0</v>
      </c>
      <c r="E84" s="46">
        <v>0</v>
      </c>
      <c r="F84" s="57">
        <f t="shared" si="4"/>
        <v>0</v>
      </c>
      <c r="G84" s="58" t="s">
        <v>59</v>
      </c>
      <c r="H84" s="46">
        <v>0</v>
      </c>
      <c r="I84" s="46">
        <v>0</v>
      </c>
    </row>
    <row r="85" spans="1:11" ht="21" x14ac:dyDescent="0.2">
      <c r="A85" s="33" t="s">
        <v>112</v>
      </c>
      <c r="B85" s="45">
        <v>6164</v>
      </c>
      <c r="C85" s="46">
        <v>0</v>
      </c>
      <c r="D85" s="46">
        <v>0</v>
      </c>
      <c r="E85" s="46">
        <v>0</v>
      </c>
      <c r="F85" s="57">
        <f t="shared" si="4"/>
        <v>0</v>
      </c>
      <c r="G85" s="58" t="s">
        <v>59</v>
      </c>
      <c r="H85" s="46">
        <v>0</v>
      </c>
      <c r="I85" s="46">
        <v>0</v>
      </c>
    </row>
    <row r="86" spans="1:11" ht="22.5" customHeight="1" x14ac:dyDescent="0.2">
      <c r="A86" s="33" t="s">
        <v>113</v>
      </c>
      <c r="B86" s="46">
        <v>16913.7</v>
      </c>
      <c r="C86" s="46">
        <v>23757.200000000001</v>
      </c>
      <c r="D86" s="46">
        <v>23757.200000000001</v>
      </c>
      <c r="E86" s="46">
        <v>0</v>
      </c>
      <c r="F86" s="57">
        <f t="shared" si="4"/>
        <v>-23757.200000000001</v>
      </c>
      <c r="G86" s="58">
        <f t="shared" si="5"/>
        <v>0</v>
      </c>
      <c r="H86" s="46">
        <v>0</v>
      </c>
      <c r="I86" s="46">
        <v>0</v>
      </c>
    </row>
    <row r="87" spans="1:11" ht="22.5" x14ac:dyDescent="0.2">
      <c r="A87" s="15" t="s">
        <v>44</v>
      </c>
      <c r="B87" s="46">
        <v>26173.4</v>
      </c>
      <c r="C87" s="46">
        <v>26880</v>
      </c>
      <c r="D87" s="46">
        <v>27971.3</v>
      </c>
      <c r="E87" s="46">
        <v>0</v>
      </c>
      <c r="F87" s="57">
        <f t="shared" si="4"/>
        <v>-26880</v>
      </c>
      <c r="G87" s="58">
        <f t="shared" si="5"/>
        <v>0</v>
      </c>
      <c r="H87" s="46">
        <v>0</v>
      </c>
      <c r="I87" s="46">
        <v>0</v>
      </c>
    </row>
    <row r="88" spans="1:11" ht="33.75" x14ac:dyDescent="0.2">
      <c r="A88" s="15" t="s">
        <v>111</v>
      </c>
      <c r="B88" s="46">
        <v>2350</v>
      </c>
      <c r="C88" s="46">
        <v>0</v>
      </c>
      <c r="D88" s="46">
        <v>0</v>
      </c>
      <c r="E88" s="46">
        <v>0</v>
      </c>
      <c r="F88" s="57">
        <f t="shared" si="4"/>
        <v>0</v>
      </c>
      <c r="G88" s="58" t="s">
        <v>59</v>
      </c>
      <c r="H88" s="46">
        <v>0</v>
      </c>
      <c r="I88" s="46">
        <v>0</v>
      </c>
    </row>
    <row r="89" spans="1:11" ht="67.5" x14ac:dyDescent="0.2">
      <c r="A89" s="15" t="s">
        <v>69</v>
      </c>
      <c r="B89" s="46">
        <v>0</v>
      </c>
      <c r="C89" s="46">
        <v>0</v>
      </c>
      <c r="D89" s="46">
        <v>3653.4</v>
      </c>
      <c r="E89" s="46">
        <v>10960.3</v>
      </c>
      <c r="F89" s="57">
        <f t="shared" si="4"/>
        <v>10960.3</v>
      </c>
      <c r="G89" s="58" t="s">
        <v>59</v>
      </c>
      <c r="H89" s="46">
        <v>10960.3</v>
      </c>
      <c r="I89" s="46">
        <v>10960.3</v>
      </c>
    </row>
    <row r="90" spans="1:11" ht="33.75" x14ac:dyDescent="0.2">
      <c r="A90" s="15" t="s">
        <v>88</v>
      </c>
      <c r="B90" s="46">
        <v>0</v>
      </c>
      <c r="C90" s="46">
        <v>0</v>
      </c>
      <c r="D90" s="46">
        <v>0</v>
      </c>
      <c r="E90" s="46">
        <v>2156.1</v>
      </c>
      <c r="F90" s="57">
        <f t="shared" si="4"/>
        <v>2156.1</v>
      </c>
      <c r="G90" s="58" t="s">
        <v>59</v>
      </c>
      <c r="H90" s="46">
        <v>0</v>
      </c>
      <c r="I90" s="46">
        <v>0</v>
      </c>
    </row>
    <row r="91" spans="1:11" ht="22.5" x14ac:dyDescent="0.2">
      <c r="A91" s="15" t="s">
        <v>89</v>
      </c>
      <c r="B91" s="46">
        <v>0</v>
      </c>
      <c r="C91" s="46">
        <v>0</v>
      </c>
      <c r="D91" s="46">
        <v>0</v>
      </c>
      <c r="E91" s="46">
        <v>539</v>
      </c>
      <c r="F91" s="57">
        <f t="shared" si="4"/>
        <v>539</v>
      </c>
      <c r="G91" s="58" t="s">
        <v>59</v>
      </c>
      <c r="H91" s="46">
        <v>539</v>
      </c>
      <c r="I91" s="46">
        <v>539</v>
      </c>
    </row>
    <row r="92" spans="1:11" s="61" customFormat="1" x14ac:dyDescent="0.2">
      <c r="A92" s="59" t="s">
        <v>29</v>
      </c>
      <c r="B92" s="60">
        <f t="shared" ref="B92:C92" si="7">SUM(B75:B91)</f>
        <v>164940.5</v>
      </c>
      <c r="C92" s="60">
        <f t="shared" si="7"/>
        <v>173947.6</v>
      </c>
      <c r="D92" s="60">
        <f>SUM(D75:D91)</f>
        <v>178692.3</v>
      </c>
      <c r="E92" s="60">
        <f t="shared" ref="E92:I92" si="8">SUM(E75:E91)</f>
        <v>132404.9</v>
      </c>
      <c r="F92" s="86">
        <f t="shared" si="4"/>
        <v>-41542.700000000012</v>
      </c>
      <c r="G92" s="87">
        <f t="shared" si="5"/>
        <v>76.117692914417901</v>
      </c>
      <c r="H92" s="60">
        <f t="shared" si="8"/>
        <v>130390.7</v>
      </c>
      <c r="I92" s="60">
        <f t="shared" si="8"/>
        <v>130098.8</v>
      </c>
      <c r="K92" s="88"/>
    </row>
    <row r="93" spans="1:11" x14ac:dyDescent="0.2">
      <c r="A93" s="59" t="s">
        <v>30</v>
      </c>
      <c r="B93" s="60">
        <f t="shared" ref="B93:C93" si="9">B92+B74+B50+B9</f>
        <v>3948722.2</v>
      </c>
      <c r="C93" s="60">
        <f t="shared" si="9"/>
        <v>4259609.0500000007</v>
      </c>
      <c r="D93" s="60">
        <f>D92+D74+D50+D9</f>
        <v>4473647.2500000009</v>
      </c>
      <c r="E93" s="60">
        <f>E92+E74+E50+E9</f>
        <v>4376963.1999999993</v>
      </c>
      <c r="F93" s="86">
        <f t="shared" si="4"/>
        <v>117354.14999999851</v>
      </c>
      <c r="G93" s="87">
        <f t="shared" si="5"/>
        <v>102.75504509034693</v>
      </c>
      <c r="H93" s="60">
        <f>H92+H74+H50+H9</f>
        <v>2666976.0999999996</v>
      </c>
      <c r="I93" s="60">
        <f>I92+I74+I50+I9</f>
        <v>2459511.1</v>
      </c>
    </row>
    <row r="94" spans="1:11" x14ac:dyDescent="0.2">
      <c r="E94" s="18"/>
      <c r="F94" s="18"/>
      <c r="G94" s="21"/>
      <c r="H94" s="18"/>
    </row>
    <row r="95" spans="1:11" x14ac:dyDescent="0.2">
      <c r="E95" s="18"/>
      <c r="F95" s="18"/>
      <c r="G95" s="21"/>
      <c r="H95" s="18"/>
    </row>
    <row r="96" spans="1:11" x14ac:dyDescent="0.2">
      <c r="E96" s="18"/>
      <c r="F96" s="18"/>
      <c r="G96" s="21"/>
      <c r="H96" s="18"/>
    </row>
    <row r="97" spans="5:8" x14ac:dyDescent="0.2">
      <c r="E97" s="18"/>
      <c r="F97" s="18"/>
      <c r="G97" s="21"/>
      <c r="H97" s="18"/>
    </row>
    <row r="98" spans="5:8" x14ac:dyDescent="0.2">
      <c r="E98" s="18"/>
      <c r="F98" s="18"/>
      <c r="G98" s="21"/>
      <c r="H98" s="18"/>
    </row>
    <row r="99" spans="5:8" x14ac:dyDescent="0.2">
      <c r="E99" s="18"/>
      <c r="F99" s="18"/>
      <c r="G99" s="21"/>
      <c r="H99" s="18"/>
    </row>
    <row r="100" spans="5:8" x14ac:dyDescent="0.2">
      <c r="E100" s="18"/>
      <c r="F100" s="18"/>
      <c r="G100" s="21"/>
      <c r="H100" s="18"/>
    </row>
    <row r="101" spans="5:8" x14ac:dyDescent="0.2">
      <c r="E101" s="18"/>
      <c r="F101" s="18"/>
      <c r="G101" s="21"/>
      <c r="H101" s="18"/>
    </row>
    <row r="102" spans="5:8" x14ac:dyDescent="0.2">
      <c r="E102" s="18"/>
      <c r="F102" s="18"/>
      <c r="G102" s="21"/>
      <c r="H102" s="18"/>
    </row>
    <row r="103" spans="5:8" x14ac:dyDescent="0.2">
      <c r="E103" s="18"/>
      <c r="F103" s="18"/>
      <c r="G103" s="21"/>
      <c r="H103" s="18"/>
    </row>
    <row r="104" spans="5:8" x14ac:dyDescent="0.2">
      <c r="E104" s="18"/>
      <c r="F104" s="18"/>
      <c r="G104" s="21"/>
      <c r="H104" s="18"/>
    </row>
    <row r="105" spans="5:8" x14ac:dyDescent="0.2">
      <c r="E105" s="18"/>
      <c r="F105" s="18"/>
      <c r="G105" s="21"/>
      <c r="H105" s="18"/>
    </row>
    <row r="106" spans="5:8" x14ac:dyDescent="0.2">
      <c r="E106" s="18"/>
      <c r="F106" s="18"/>
      <c r="G106" s="21"/>
      <c r="H106" s="18"/>
    </row>
    <row r="107" spans="5:8" x14ac:dyDescent="0.2">
      <c r="E107" s="18"/>
      <c r="F107" s="18"/>
      <c r="G107" s="21"/>
      <c r="H107" s="18"/>
    </row>
    <row r="108" spans="5:8" x14ac:dyDescent="0.2">
      <c r="E108" s="18"/>
      <c r="F108" s="18"/>
      <c r="G108" s="21"/>
      <c r="H108" s="18"/>
    </row>
    <row r="109" spans="5:8" x14ac:dyDescent="0.2">
      <c r="E109" s="18"/>
      <c r="F109" s="18"/>
      <c r="G109" s="21"/>
      <c r="H109" s="18"/>
    </row>
    <row r="110" spans="5:8" x14ac:dyDescent="0.2">
      <c r="E110" s="18"/>
      <c r="F110" s="18"/>
      <c r="G110" s="21"/>
      <c r="H110" s="18"/>
    </row>
    <row r="111" spans="5:8" x14ac:dyDescent="0.2">
      <c r="E111" s="18"/>
      <c r="F111" s="18"/>
      <c r="G111" s="21"/>
      <c r="H111" s="18"/>
    </row>
    <row r="112" spans="5:8" x14ac:dyDescent="0.2">
      <c r="E112" s="18"/>
      <c r="F112" s="18"/>
      <c r="G112" s="21"/>
      <c r="H112" s="18"/>
    </row>
    <row r="113" spans="5:8" x14ac:dyDescent="0.2">
      <c r="E113" s="18"/>
      <c r="F113" s="18"/>
      <c r="G113" s="21"/>
      <c r="H113" s="18"/>
    </row>
    <row r="114" spans="5:8" x14ac:dyDescent="0.2">
      <c r="E114" s="18"/>
      <c r="F114" s="18"/>
      <c r="G114" s="21"/>
      <c r="H114" s="18"/>
    </row>
    <row r="115" spans="5:8" x14ac:dyDescent="0.2">
      <c r="E115" s="18"/>
      <c r="F115" s="18"/>
      <c r="G115" s="21"/>
      <c r="H115" s="18"/>
    </row>
    <row r="116" spans="5:8" x14ac:dyDescent="0.2">
      <c r="E116" s="18"/>
      <c r="F116" s="18"/>
      <c r="G116" s="21"/>
      <c r="H116" s="18"/>
    </row>
    <row r="117" spans="5:8" x14ac:dyDescent="0.2">
      <c r="E117" s="18"/>
      <c r="F117" s="18"/>
      <c r="G117" s="21"/>
      <c r="H117" s="18"/>
    </row>
    <row r="118" spans="5:8" x14ac:dyDescent="0.2">
      <c r="E118" s="18"/>
      <c r="F118" s="18"/>
      <c r="G118" s="21"/>
      <c r="H118" s="18"/>
    </row>
    <row r="119" spans="5:8" x14ac:dyDescent="0.2">
      <c r="E119" s="18"/>
      <c r="F119" s="18"/>
      <c r="G119" s="21"/>
      <c r="H119" s="18"/>
    </row>
    <row r="120" spans="5:8" x14ac:dyDescent="0.2">
      <c r="E120" s="18"/>
      <c r="F120" s="18"/>
      <c r="G120" s="21"/>
      <c r="H120" s="18"/>
    </row>
    <row r="121" spans="5:8" x14ac:dyDescent="0.2">
      <c r="E121" s="18"/>
      <c r="F121" s="18"/>
      <c r="G121" s="21"/>
      <c r="H121" s="18"/>
    </row>
    <row r="122" spans="5:8" x14ac:dyDescent="0.2">
      <c r="E122" s="18"/>
      <c r="F122" s="18"/>
      <c r="G122" s="21"/>
      <c r="H122" s="18"/>
    </row>
    <row r="123" spans="5:8" x14ac:dyDescent="0.2">
      <c r="E123" s="18"/>
      <c r="F123" s="18"/>
      <c r="G123" s="21"/>
      <c r="H123" s="18"/>
    </row>
    <row r="124" spans="5:8" x14ac:dyDescent="0.2">
      <c r="E124" s="18"/>
      <c r="F124" s="18"/>
      <c r="G124" s="21"/>
      <c r="H124" s="18"/>
    </row>
    <row r="125" spans="5:8" x14ac:dyDescent="0.2">
      <c r="E125" s="18"/>
      <c r="F125" s="18"/>
      <c r="G125" s="21"/>
      <c r="H125" s="18"/>
    </row>
    <row r="126" spans="5:8" x14ac:dyDescent="0.2">
      <c r="E126" s="18"/>
      <c r="F126" s="18"/>
      <c r="G126" s="21"/>
      <c r="H126" s="18"/>
    </row>
    <row r="127" spans="5:8" x14ac:dyDescent="0.2">
      <c r="E127" s="18"/>
      <c r="F127" s="18"/>
      <c r="G127" s="21"/>
      <c r="H127" s="18"/>
    </row>
    <row r="128" spans="5:8" x14ac:dyDescent="0.2">
      <c r="E128" s="18"/>
      <c r="F128" s="18"/>
      <c r="G128" s="21"/>
      <c r="H128" s="18"/>
    </row>
    <row r="129" spans="5:8" x14ac:dyDescent="0.2">
      <c r="E129" s="18"/>
      <c r="F129" s="18"/>
      <c r="G129" s="21"/>
      <c r="H129" s="18"/>
    </row>
    <row r="130" spans="5:8" x14ac:dyDescent="0.2">
      <c r="E130" s="18"/>
      <c r="F130" s="18"/>
      <c r="G130" s="21"/>
      <c r="H130" s="18"/>
    </row>
    <row r="131" spans="5:8" x14ac:dyDescent="0.2">
      <c r="E131" s="18"/>
      <c r="F131" s="18"/>
      <c r="G131" s="21"/>
      <c r="H131" s="18"/>
    </row>
    <row r="132" spans="5:8" x14ac:dyDescent="0.2">
      <c r="E132" s="18"/>
      <c r="F132" s="18"/>
      <c r="G132" s="21"/>
      <c r="H132" s="18"/>
    </row>
    <row r="133" spans="5:8" x14ac:dyDescent="0.2">
      <c r="E133" s="18"/>
      <c r="F133" s="18"/>
      <c r="G133" s="21"/>
      <c r="H133" s="18"/>
    </row>
    <row r="134" spans="5:8" x14ac:dyDescent="0.2">
      <c r="E134" s="18"/>
      <c r="F134" s="18"/>
      <c r="G134" s="21"/>
      <c r="H134" s="18"/>
    </row>
    <row r="135" spans="5:8" x14ac:dyDescent="0.2">
      <c r="E135" s="18"/>
      <c r="F135" s="18"/>
      <c r="G135" s="21"/>
      <c r="H135" s="18"/>
    </row>
    <row r="136" spans="5:8" x14ac:dyDescent="0.2">
      <c r="E136" s="18"/>
      <c r="F136" s="18"/>
      <c r="G136" s="21"/>
      <c r="H136" s="18"/>
    </row>
    <row r="137" spans="5:8" x14ac:dyDescent="0.2">
      <c r="E137" s="18"/>
      <c r="F137" s="18"/>
      <c r="G137" s="21"/>
      <c r="H137" s="18"/>
    </row>
    <row r="138" spans="5:8" x14ac:dyDescent="0.2">
      <c r="E138" s="18"/>
      <c r="F138" s="18"/>
      <c r="G138" s="21"/>
      <c r="H138" s="18"/>
    </row>
    <row r="139" spans="5:8" x14ac:dyDescent="0.2">
      <c r="E139" s="18"/>
      <c r="F139" s="18"/>
      <c r="G139" s="21"/>
      <c r="H139" s="18"/>
    </row>
    <row r="140" spans="5:8" x14ac:dyDescent="0.2">
      <c r="E140" s="18"/>
      <c r="F140" s="18"/>
      <c r="G140" s="21"/>
      <c r="H140" s="18"/>
    </row>
    <row r="141" spans="5:8" x14ac:dyDescent="0.2">
      <c r="E141" s="18"/>
      <c r="F141" s="18"/>
      <c r="G141" s="21"/>
      <c r="H141" s="18"/>
    </row>
    <row r="142" spans="5:8" x14ac:dyDescent="0.2">
      <c r="E142" s="18"/>
      <c r="F142" s="18"/>
      <c r="G142" s="21"/>
      <c r="H142" s="18"/>
    </row>
    <row r="143" spans="5:8" x14ac:dyDescent="0.2">
      <c r="E143" s="18"/>
      <c r="F143" s="18"/>
      <c r="G143" s="21"/>
      <c r="H143" s="18"/>
    </row>
    <row r="144" spans="5:8" x14ac:dyDescent="0.2">
      <c r="E144" s="18"/>
      <c r="F144" s="18"/>
      <c r="G144" s="21"/>
      <c r="H144" s="18"/>
    </row>
    <row r="145" spans="5:8" x14ac:dyDescent="0.2">
      <c r="E145" s="18"/>
      <c r="F145" s="18"/>
      <c r="G145" s="21"/>
      <c r="H145" s="18"/>
    </row>
    <row r="146" spans="5:8" x14ac:dyDescent="0.2">
      <c r="E146" s="18"/>
      <c r="F146" s="18"/>
      <c r="G146" s="21"/>
      <c r="H146" s="18"/>
    </row>
    <row r="147" spans="5:8" x14ac:dyDescent="0.2">
      <c r="E147" s="18"/>
      <c r="F147" s="18"/>
      <c r="G147" s="21"/>
      <c r="H147" s="18"/>
    </row>
    <row r="148" spans="5:8" x14ac:dyDescent="0.2">
      <c r="E148" s="18"/>
      <c r="F148" s="18"/>
      <c r="G148" s="21"/>
      <c r="H148" s="18"/>
    </row>
    <row r="149" spans="5:8" x14ac:dyDescent="0.2">
      <c r="E149" s="18"/>
      <c r="F149" s="18"/>
      <c r="G149" s="21"/>
      <c r="H149" s="18"/>
    </row>
    <row r="150" spans="5:8" x14ac:dyDescent="0.2">
      <c r="E150" s="18"/>
      <c r="F150" s="18"/>
      <c r="G150" s="21"/>
      <c r="H150" s="18"/>
    </row>
    <row r="151" spans="5:8" x14ac:dyDescent="0.2">
      <c r="E151" s="18"/>
      <c r="F151" s="18"/>
      <c r="G151" s="21"/>
      <c r="H151" s="18"/>
    </row>
    <row r="152" spans="5:8" x14ac:dyDescent="0.2">
      <c r="E152" s="18"/>
      <c r="F152" s="18"/>
      <c r="G152" s="21"/>
      <c r="H152" s="18"/>
    </row>
    <row r="153" spans="5:8" x14ac:dyDescent="0.2">
      <c r="E153" s="18"/>
      <c r="F153" s="18"/>
      <c r="G153" s="21"/>
      <c r="H153" s="18"/>
    </row>
    <row r="154" spans="5:8" x14ac:dyDescent="0.2">
      <c r="E154" s="18"/>
      <c r="F154" s="18"/>
      <c r="G154" s="21"/>
      <c r="H154" s="18"/>
    </row>
    <row r="155" spans="5:8" x14ac:dyDescent="0.2">
      <c r="E155" s="18"/>
      <c r="F155" s="18"/>
      <c r="G155" s="21"/>
      <c r="H155" s="18"/>
    </row>
    <row r="156" spans="5:8" x14ac:dyDescent="0.2">
      <c r="E156" s="18"/>
      <c r="F156" s="18"/>
      <c r="G156" s="21"/>
      <c r="H156" s="18"/>
    </row>
    <row r="157" spans="5:8" x14ac:dyDescent="0.2">
      <c r="E157" s="18"/>
      <c r="F157" s="18"/>
      <c r="G157" s="21"/>
      <c r="H157" s="18"/>
    </row>
    <row r="158" spans="5:8" x14ac:dyDescent="0.2">
      <c r="E158" s="18"/>
      <c r="F158" s="18"/>
      <c r="G158" s="21"/>
      <c r="H158" s="18"/>
    </row>
    <row r="159" spans="5:8" x14ac:dyDescent="0.2">
      <c r="E159" s="18"/>
      <c r="F159" s="18"/>
      <c r="G159" s="21"/>
      <c r="H159" s="18"/>
    </row>
    <row r="160" spans="5:8" x14ac:dyDescent="0.2">
      <c r="E160" s="18"/>
      <c r="F160" s="18"/>
      <c r="G160" s="21"/>
      <c r="H160" s="18"/>
    </row>
    <row r="161" spans="5:8" x14ac:dyDescent="0.2">
      <c r="E161" s="18"/>
      <c r="F161" s="18"/>
      <c r="G161" s="21"/>
      <c r="H161" s="18"/>
    </row>
    <row r="162" spans="5:8" x14ac:dyDescent="0.2">
      <c r="E162" s="18"/>
      <c r="F162" s="18"/>
      <c r="G162" s="21"/>
      <c r="H162" s="18"/>
    </row>
    <row r="163" spans="5:8" x14ac:dyDescent="0.2">
      <c r="E163" s="18"/>
      <c r="F163" s="18"/>
      <c r="G163" s="21"/>
      <c r="H163" s="18"/>
    </row>
    <row r="164" spans="5:8" x14ac:dyDescent="0.2">
      <c r="E164" s="18"/>
      <c r="F164" s="18"/>
      <c r="G164" s="21"/>
      <c r="H164" s="18"/>
    </row>
    <row r="165" spans="5:8" x14ac:dyDescent="0.2">
      <c r="E165" s="18"/>
      <c r="F165" s="18"/>
      <c r="G165" s="21"/>
      <c r="H165" s="18"/>
    </row>
    <row r="166" spans="5:8" x14ac:dyDescent="0.2">
      <c r="E166" s="18"/>
      <c r="F166" s="18"/>
      <c r="G166" s="21"/>
      <c r="H166" s="18"/>
    </row>
    <row r="167" spans="5:8" x14ac:dyDescent="0.2">
      <c r="E167" s="18"/>
      <c r="F167" s="18"/>
      <c r="G167" s="21"/>
      <c r="H167" s="18"/>
    </row>
    <row r="168" spans="5:8" x14ac:dyDescent="0.2">
      <c r="E168" s="18"/>
      <c r="F168" s="18"/>
      <c r="G168" s="21"/>
      <c r="H168" s="18"/>
    </row>
    <row r="169" spans="5:8" x14ac:dyDescent="0.2">
      <c r="E169" s="18"/>
      <c r="F169" s="18"/>
      <c r="G169" s="21"/>
      <c r="H169" s="18"/>
    </row>
    <row r="170" spans="5:8" x14ac:dyDescent="0.2">
      <c r="E170" s="18"/>
      <c r="F170" s="18"/>
      <c r="G170" s="21"/>
      <c r="H170" s="18"/>
    </row>
    <row r="171" spans="5:8" x14ac:dyDescent="0.2">
      <c r="E171" s="18"/>
      <c r="F171" s="18"/>
      <c r="G171" s="21"/>
      <c r="H171" s="18"/>
    </row>
    <row r="172" spans="5:8" x14ac:dyDescent="0.2">
      <c r="E172" s="18"/>
      <c r="F172" s="18"/>
      <c r="G172" s="21"/>
      <c r="H172" s="18"/>
    </row>
    <row r="173" spans="5:8" x14ac:dyDescent="0.2">
      <c r="E173" s="18"/>
      <c r="F173" s="18"/>
      <c r="G173" s="21"/>
      <c r="H173" s="18"/>
    </row>
    <row r="174" spans="5:8" x14ac:dyDescent="0.2">
      <c r="E174" s="18"/>
      <c r="F174" s="18"/>
      <c r="G174" s="21"/>
      <c r="H174" s="18"/>
    </row>
    <row r="175" spans="5:8" x14ac:dyDescent="0.2">
      <c r="E175" s="18"/>
      <c r="F175" s="18"/>
      <c r="G175" s="21"/>
      <c r="H175" s="18"/>
    </row>
    <row r="176" spans="5:8" x14ac:dyDescent="0.2">
      <c r="E176" s="18"/>
      <c r="F176" s="18"/>
      <c r="G176" s="21"/>
      <c r="H176" s="18"/>
    </row>
    <row r="177" spans="5:8" x14ac:dyDescent="0.2">
      <c r="E177" s="18"/>
      <c r="F177" s="18"/>
      <c r="G177" s="21"/>
      <c r="H177" s="18"/>
    </row>
    <row r="178" spans="5:8" x14ac:dyDescent="0.2">
      <c r="E178" s="18"/>
      <c r="F178" s="18"/>
      <c r="G178" s="21"/>
      <c r="H178" s="18"/>
    </row>
    <row r="179" spans="5:8" x14ac:dyDescent="0.2">
      <c r="E179" s="18"/>
      <c r="F179" s="18"/>
      <c r="G179" s="21"/>
      <c r="H179" s="18"/>
    </row>
    <row r="180" spans="5:8" x14ac:dyDescent="0.2">
      <c r="E180" s="18"/>
      <c r="F180" s="18"/>
      <c r="G180" s="21"/>
      <c r="H180" s="18"/>
    </row>
    <row r="181" spans="5:8" x14ac:dyDescent="0.2">
      <c r="E181" s="18"/>
      <c r="F181" s="18"/>
      <c r="G181" s="21"/>
      <c r="H181" s="18"/>
    </row>
    <row r="182" spans="5:8" x14ac:dyDescent="0.2">
      <c r="E182" s="18"/>
      <c r="F182" s="18"/>
      <c r="G182" s="21"/>
      <c r="H182" s="18"/>
    </row>
    <row r="183" spans="5:8" x14ac:dyDescent="0.2">
      <c r="E183" s="18"/>
      <c r="F183" s="18"/>
      <c r="G183" s="21"/>
      <c r="H183" s="18"/>
    </row>
    <row r="184" spans="5:8" x14ac:dyDescent="0.2">
      <c r="E184" s="18"/>
      <c r="F184" s="18"/>
      <c r="G184" s="21"/>
      <c r="H184" s="18"/>
    </row>
    <row r="185" spans="5:8" x14ac:dyDescent="0.2">
      <c r="E185" s="18"/>
      <c r="F185" s="18"/>
      <c r="G185" s="21"/>
      <c r="H185" s="18"/>
    </row>
    <row r="186" spans="5:8" x14ac:dyDescent="0.2">
      <c r="E186" s="18"/>
      <c r="F186" s="18"/>
      <c r="G186" s="21"/>
      <c r="H186" s="18"/>
    </row>
    <row r="187" spans="5:8" x14ac:dyDescent="0.2">
      <c r="E187" s="18"/>
      <c r="F187" s="18"/>
      <c r="G187" s="21"/>
      <c r="H187" s="18"/>
    </row>
    <row r="188" spans="5:8" x14ac:dyDescent="0.2">
      <c r="E188" s="18"/>
      <c r="F188" s="18"/>
      <c r="G188" s="21"/>
      <c r="H188" s="18"/>
    </row>
    <row r="189" spans="5:8" x14ac:dyDescent="0.2">
      <c r="E189" s="18"/>
      <c r="F189" s="18"/>
      <c r="G189" s="21"/>
      <c r="H189" s="18"/>
    </row>
    <row r="190" spans="5:8" x14ac:dyDescent="0.2">
      <c r="E190" s="18"/>
      <c r="F190" s="18"/>
      <c r="G190" s="21"/>
      <c r="H190" s="18"/>
    </row>
    <row r="191" spans="5:8" x14ac:dyDescent="0.2">
      <c r="E191" s="18"/>
      <c r="F191" s="18"/>
      <c r="G191" s="21"/>
      <c r="H191" s="18"/>
    </row>
    <row r="192" spans="5:8" x14ac:dyDescent="0.2">
      <c r="E192" s="18"/>
      <c r="F192" s="18"/>
      <c r="G192" s="21"/>
      <c r="H192" s="18"/>
    </row>
    <row r="193" spans="5:8" x14ac:dyDescent="0.2">
      <c r="E193" s="18"/>
      <c r="F193" s="18"/>
      <c r="G193" s="21"/>
      <c r="H193" s="18"/>
    </row>
    <row r="194" spans="5:8" x14ac:dyDescent="0.2">
      <c r="E194" s="18"/>
      <c r="F194" s="18"/>
      <c r="G194" s="21"/>
      <c r="H194" s="18"/>
    </row>
    <row r="195" spans="5:8" x14ac:dyDescent="0.2">
      <c r="E195" s="18"/>
      <c r="F195" s="18"/>
      <c r="G195" s="21"/>
      <c r="H195" s="18"/>
    </row>
    <row r="196" spans="5:8" x14ac:dyDescent="0.2">
      <c r="E196" s="18"/>
      <c r="F196" s="18"/>
      <c r="G196" s="21"/>
      <c r="H196" s="18"/>
    </row>
    <row r="197" spans="5:8" x14ac:dyDescent="0.2">
      <c r="E197" s="18"/>
      <c r="F197" s="18"/>
      <c r="G197" s="21"/>
      <c r="H197" s="18"/>
    </row>
    <row r="198" spans="5:8" x14ac:dyDescent="0.2">
      <c r="E198" s="18"/>
      <c r="F198" s="18"/>
      <c r="G198" s="21"/>
      <c r="H198" s="18"/>
    </row>
    <row r="199" spans="5:8" x14ac:dyDescent="0.2">
      <c r="E199" s="18"/>
      <c r="F199" s="18"/>
      <c r="G199" s="21"/>
      <c r="H199" s="18"/>
    </row>
    <row r="200" spans="5:8" x14ac:dyDescent="0.2">
      <c r="E200" s="18"/>
      <c r="F200" s="18"/>
      <c r="G200" s="21"/>
      <c r="H200" s="18"/>
    </row>
    <row r="201" spans="5:8" x14ac:dyDescent="0.2">
      <c r="E201" s="18"/>
      <c r="F201" s="18"/>
      <c r="G201" s="21"/>
      <c r="H201" s="18"/>
    </row>
    <row r="202" spans="5:8" x14ac:dyDescent="0.2">
      <c r="E202" s="18"/>
      <c r="F202" s="18"/>
      <c r="G202" s="21"/>
      <c r="H202" s="18"/>
    </row>
    <row r="203" spans="5:8" x14ac:dyDescent="0.2">
      <c r="E203" s="18"/>
      <c r="F203" s="18"/>
      <c r="G203" s="21"/>
      <c r="H203" s="18"/>
    </row>
    <row r="204" spans="5:8" x14ac:dyDescent="0.2">
      <c r="E204" s="18"/>
      <c r="F204" s="18"/>
      <c r="G204" s="21"/>
      <c r="H204" s="18"/>
    </row>
    <row r="205" spans="5:8" x14ac:dyDescent="0.2">
      <c r="E205" s="18"/>
      <c r="F205" s="18"/>
      <c r="G205" s="21"/>
      <c r="H205" s="18"/>
    </row>
    <row r="206" spans="5:8" x14ac:dyDescent="0.2">
      <c r="E206" s="18"/>
      <c r="F206" s="18"/>
      <c r="G206" s="21"/>
      <c r="H206" s="18"/>
    </row>
    <row r="207" spans="5:8" x14ac:dyDescent="0.2">
      <c r="E207" s="18"/>
      <c r="F207" s="18"/>
      <c r="G207" s="21"/>
      <c r="H207" s="18"/>
    </row>
    <row r="208" spans="5:8" x14ac:dyDescent="0.2">
      <c r="E208" s="18"/>
      <c r="F208" s="18"/>
      <c r="G208" s="21"/>
      <c r="H208" s="18"/>
    </row>
    <row r="209" spans="5:8" x14ac:dyDescent="0.2">
      <c r="E209" s="18"/>
      <c r="F209" s="18"/>
      <c r="G209" s="21"/>
      <c r="H209" s="18"/>
    </row>
    <row r="210" spans="5:8" x14ac:dyDescent="0.2">
      <c r="E210" s="18"/>
      <c r="F210" s="18"/>
      <c r="G210" s="21"/>
      <c r="H210" s="18"/>
    </row>
    <row r="211" spans="5:8" x14ac:dyDescent="0.2">
      <c r="E211" s="18"/>
      <c r="F211" s="18"/>
      <c r="G211" s="21"/>
      <c r="H211" s="18"/>
    </row>
    <row r="212" spans="5:8" x14ac:dyDescent="0.2">
      <c r="E212" s="18"/>
      <c r="F212" s="18"/>
      <c r="G212" s="21"/>
      <c r="H212" s="18"/>
    </row>
    <row r="213" spans="5:8" x14ac:dyDescent="0.2">
      <c r="E213" s="18"/>
      <c r="F213" s="18"/>
      <c r="G213" s="21"/>
      <c r="H213" s="18"/>
    </row>
    <row r="214" spans="5:8" x14ac:dyDescent="0.2">
      <c r="E214" s="18"/>
      <c r="F214" s="18"/>
      <c r="G214" s="21"/>
      <c r="H214" s="18"/>
    </row>
    <row r="215" spans="5:8" x14ac:dyDescent="0.2">
      <c r="E215" s="18"/>
      <c r="F215" s="18"/>
      <c r="G215" s="21"/>
      <c r="H215" s="18"/>
    </row>
    <row r="216" spans="5:8" x14ac:dyDescent="0.2">
      <c r="E216" s="18"/>
      <c r="F216" s="18"/>
      <c r="G216" s="21"/>
      <c r="H216" s="18"/>
    </row>
    <row r="217" spans="5:8" x14ac:dyDescent="0.2">
      <c r="E217" s="18"/>
      <c r="F217" s="18"/>
      <c r="G217" s="21"/>
      <c r="H217" s="18"/>
    </row>
    <row r="218" spans="5:8" x14ac:dyDescent="0.2">
      <c r="E218" s="18"/>
      <c r="F218" s="18"/>
      <c r="G218" s="21"/>
      <c r="H218" s="18"/>
    </row>
    <row r="219" spans="5:8" x14ac:dyDescent="0.2">
      <c r="E219" s="18"/>
      <c r="F219" s="18"/>
      <c r="G219" s="21"/>
      <c r="H219" s="18"/>
    </row>
    <row r="220" spans="5:8" x14ac:dyDescent="0.2">
      <c r="E220" s="18"/>
      <c r="F220" s="18"/>
      <c r="G220" s="21"/>
      <c r="H220" s="18"/>
    </row>
    <row r="221" spans="5:8" x14ac:dyDescent="0.2">
      <c r="E221" s="18"/>
      <c r="F221" s="18"/>
      <c r="G221" s="21"/>
      <c r="H221" s="18"/>
    </row>
    <row r="222" spans="5:8" x14ac:dyDescent="0.2">
      <c r="E222" s="18"/>
      <c r="F222" s="18"/>
      <c r="G222" s="21"/>
      <c r="H222" s="18"/>
    </row>
    <row r="223" spans="5:8" x14ac:dyDescent="0.2">
      <c r="E223" s="18"/>
      <c r="F223" s="18"/>
      <c r="G223" s="21"/>
      <c r="H223" s="18"/>
    </row>
    <row r="224" spans="5:8" x14ac:dyDescent="0.2">
      <c r="E224" s="18"/>
      <c r="F224" s="18"/>
      <c r="G224" s="21"/>
      <c r="H224" s="18"/>
    </row>
    <row r="225" spans="5:8" x14ac:dyDescent="0.2">
      <c r="E225" s="18"/>
      <c r="F225" s="18"/>
      <c r="G225" s="21"/>
      <c r="H225" s="18"/>
    </row>
    <row r="226" spans="5:8" x14ac:dyDescent="0.2">
      <c r="E226" s="18"/>
      <c r="F226" s="18"/>
      <c r="G226" s="21"/>
      <c r="H226" s="18"/>
    </row>
    <row r="227" spans="5:8" x14ac:dyDescent="0.2">
      <c r="E227" s="18"/>
      <c r="F227" s="18"/>
      <c r="G227" s="21"/>
      <c r="H227" s="18"/>
    </row>
    <row r="228" spans="5:8" x14ac:dyDescent="0.2">
      <c r="E228" s="18"/>
      <c r="F228" s="18"/>
      <c r="G228" s="21"/>
      <c r="H228" s="18"/>
    </row>
    <row r="229" spans="5:8" x14ac:dyDescent="0.2">
      <c r="E229" s="18"/>
      <c r="F229" s="18"/>
      <c r="G229" s="21"/>
      <c r="H229" s="18"/>
    </row>
    <row r="230" spans="5:8" x14ac:dyDescent="0.2">
      <c r="E230" s="18"/>
      <c r="F230" s="18"/>
      <c r="G230" s="21"/>
      <c r="H230" s="18"/>
    </row>
    <row r="231" spans="5:8" x14ac:dyDescent="0.2">
      <c r="E231" s="18"/>
      <c r="F231" s="18"/>
      <c r="G231" s="21"/>
      <c r="H231" s="18"/>
    </row>
    <row r="232" spans="5:8" x14ac:dyDescent="0.2">
      <c r="E232" s="18"/>
      <c r="F232" s="18"/>
      <c r="G232" s="21"/>
      <c r="H232" s="18"/>
    </row>
    <row r="233" spans="5:8" x14ac:dyDescent="0.2">
      <c r="E233" s="18"/>
      <c r="F233" s="18"/>
      <c r="G233" s="21"/>
      <c r="H233" s="18"/>
    </row>
    <row r="234" spans="5:8" x14ac:dyDescent="0.2">
      <c r="E234" s="18"/>
      <c r="F234" s="18"/>
      <c r="G234" s="21"/>
      <c r="H234" s="18"/>
    </row>
    <row r="235" spans="5:8" x14ac:dyDescent="0.2">
      <c r="E235" s="18"/>
      <c r="F235" s="18"/>
      <c r="G235" s="21"/>
      <c r="H235" s="18"/>
    </row>
    <row r="236" spans="5:8" x14ac:dyDescent="0.2">
      <c r="E236" s="18"/>
      <c r="F236" s="18"/>
      <c r="G236" s="21"/>
      <c r="H236" s="18"/>
    </row>
    <row r="237" spans="5:8" x14ac:dyDescent="0.2">
      <c r="E237" s="18"/>
      <c r="F237" s="18"/>
      <c r="G237" s="21"/>
      <c r="H237" s="18"/>
    </row>
    <row r="238" spans="5:8" x14ac:dyDescent="0.2">
      <c r="E238" s="18"/>
      <c r="F238" s="18"/>
      <c r="G238" s="21"/>
      <c r="H238" s="18"/>
    </row>
    <row r="239" spans="5:8" x14ac:dyDescent="0.2">
      <c r="E239" s="18"/>
      <c r="F239" s="18"/>
      <c r="G239" s="21"/>
      <c r="H239" s="18"/>
    </row>
    <row r="240" spans="5:8" x14ac:dyDescent="0.2">
      <c r="E240" s="18"/>
      <c r="F240" s="18"/>
      <c r="G240" s="21"/>
      <c r="H240" s="18"/>
    </row>
    <row r="241" spans="5:8" x14ac:dyDescent="0.2">
      <c r="E241" s="18"/>
      <c r="F241" s="18"/>
      <c r="G241" s="21"/>
      <c r="H241" s="18"/>
    </row>
    <row r="242" spans="5:8" x14ac:dyDescent="0.2">
      <c r="E242" s="18"/>
      <c r="F242" s="18"/>
      <c r="G242" s="21"/>
      <c r="H242" s="18"/>
    </row>
    <row r="243" spans="5:8" x14ac:dyDescent="0.2">
      <c r="E243" s="18"/>
      <c r="F243" s="18"/>
      <c r="G243" s="21"/>
      <c r="H243" s="18"/>
    </row>
    <row r="244" spans="5:8" x14ac:dyDescent="0.2">
      <c r="E244" s="18"/>
      <c r="F244" s="18"/>
      <c r="G244" s="21"/>
      <c r="H244" s="18"/>
    </row>
    <row r="245" spans="5:8" x14ac:dyDescent="0.2">
      <c r="E245" s="18"/>
      <c r="F245" s="18"/>
      <c r="G245" s="21"/>
      <c r="H245" s="18"/>
    </row>
    <row r="246" spans="5:8" x14ac:dyDescent="0.2">
      <c r="E246" s="18"/>
      <c r="F246" s="18"/>
      <c r="G246" s="21"/>
      <c r="H246" s="18"/>
    </row>
    <row r="247" spans="5:8" x14ac:dyDescent="0.2">
      <c r="E247" s="18"/>
      <c r="F247" s="18"/>
      <c r="G247" s="21"/>
      <c r="H247" s="18"/>
    </row>
    <row r="248" spans="5:8" x14ac:dyDescent="0.2">
      <c r="E248" s="18"/>
      <c r="F248" s="18"/>
      <c r="G248" s="21"/>
      <c r="H248" s="18"/>
    </row>
    <row r="249" spans="5:8" x14ac:dyDescent="0.2">
      <c r="E249" s="18"/>
      <c r="F249" s="18"/>
      <c r="G249" s="21"/>
      <c r="H249" s="18"/>
    </row>
    <row r="250" spans="5:8" x14ac:dyDescent="0.2">
      <c r="E250" s="18"/>
      <c r="F250" s="18"/>
      <c r="G250" s="21"/>
      <c r="H250" s="18"/>
    </row>
    <row r="251" spans="5:8" x14ac:dyDescent="0.2">
      <c r="E251" s="18"/>
      <c r="F251" s="18"/>
      <c r="G251" s="21"/>
      <c r="H251" s="18"/>
    </row>
    <row r="252" spans="5:8" x14ac:dyDescent="0.2">
      <c r="E252" s="18"/>
      <c r="F252" s="18"/>
      <c r="G252" s="21"/>
      <c r="H252" s="18"/>
    </row>
    <row r="253" spans="5:8" x14ac:dyDescent="0.2">
      <c r="E253" s="18"/>
      <c r="F253" s="18"/>
      <c r="G253" s="21"/>
      <c r="H253" s="18"/>
    </row>
    <row r="254" spans="5:8" x14ac:dyDescent="0.2">
      <c r="E254" s="18"/>
      <c r="F254" s="18"/>
      <c r="G254" s="21"/>
      <c r="H254" s="18"/>
    </row>
    <row r="255" spans="5:8" x14ac:dyDescent="0.2">
      <c r="E255" s="18"/>
      <c r="F255" s="18"/>
      <c r="G255" s="21"/>
      <c r="H255" s="18"/>
    </row>
    <row r="256" spans="5:8" x14ac:dyDescent="0.2">
      <c r="E256" s="18"/>
      <c r="F256" s="18"/>
      <c r="G256" s="21"/>
      <c r="H256" s="18"/>
    </row>
    <row r="257" spans="5:8" x14ac:dyDescent="0.2">
      <c r="E257" s="18"/>
      <c r="F257" s="18"/>
      <c r="G257" s="21"/>
      <c r="H257" s="18"/>
    </row>
    <row r="258" spans="5:8" x14ac:dyDescent="0.2">
      <c r="E258" s="18"/>
      <c r="F258" s="18"/>
      <c r="G258" s="21"/>
      <c r="H258" s="18"/>
    </row>
    <row r="259" spans="5:8" x14ac:dyDescent="0.2">
      <c r="E259" s="18"/>
      <c r="F259" s="18"/>
      <c r="G259" s="21"/>
      <c r="H259" s="18"/>
    </row>
    <row r="260" spans="5:8" x14ac:dyDescent="0.2">
      <c r="E260" s="18"/>
      <c r="F260" s="18"/>
      <c r="G260" s="21"/>
      <c r="H260" s="18"/>
    </row>
    <row r="261" spans="5:8" x14ac:dyDescent="0.2">
      <c r="E261" s="18"/>
      <c r="F261" s="18"/>
      <c r="G261" s="21"/>
      <c r="H261" s="18"/>
    </row>
    <row r="262" spans="5:8" x14ac:dyDescent="0.2">
      <c r="E262" s="18"/>
      <c r="F262" s="18"/>
      <c r="G262" s="21"/>
      <c r="H262" s="18"/>
    </row>
    <row r="263" spans="5:8" x14ac:dyDescent="0.2">
      <c r="E263" s="18"/>
      <c r="F263" s="18"/>
      <c r="G263" s="21"/>
      <c r="H263" s="18"/>
    </row>
    <row r="264" spans="5:8" x14ac:dyDescent="0.2">
      <c r="E264" s="18"/>
      <c r="F264" s="18"/>
      <c r="G264" s="21"/>
      <c r="H264" s="18"/>
    </row>
    <row r="265" spans="5:8" x14ac:dyDescent="0.2">
      <c r="E265" s="18"/>
      <c r="F265" s="18"/>
      <c r="G265" s="21"/>
      <c r="H265" s="18"/>
    </row>
    <row r="266" spans="5:8" x14ac:dyDescent="0.2">
      <c r="E266" s="18"/>
      <c r="F266" s="18"/>
      <c r="G266" s="21"/>
      <c r="H266" s="18"/>
    </row>
    <row r="267" spans="5:8" x14ac:dyDescent="0.2">
      <c r="E267" s="18"/>
      <c r="F267" s="18"/>
      <c r="G267" s="21"/>
      <c r="H267" s="18"/>
    </row>
    <row r="268" spans="5:8" x14ac:dyDescent="0.2">
      <c r="E268" s="18"/>
      <c r="F268" s="18"/>
      <c r="G268" s="21"/>
      <c r="H268" s="18"/>
    </row>
    <row r="269" spans="5:8" x14ac:dyDescent="0.2">
      <c r="E269" s="18"/>
      <c r="F269" s="18"/>
      <c r="G269" s="21"/>
      <c r="H269" s="18"/>
    </row>
    <row r="270" spans="5:8" x14ac:dyDescent="0.2">
      <c r="E270" s="18"/>
      <c r="F270" s="18"/>
      <c r="G270" s="21"/>
      <c r="H270" s="18"/>
    </row>
    <row r="271" spans="5:8" x14ac:dyDescent="0.2">
      <c r="E271" s="18"/>
      <c r="F271" s="18"/>
      <c r="G271" s="21"/>
      <c r="H271" s="18"/>
    </row>
    <row r="272" spans="5:8" x14ac:dyDescent="0.2">
      <c r="E272" s="18"/>
      <c r="F272" s="18"/>
      <c r="G272" s="21"/>
      <c r="H272" s="18"/>
    </row>
    <row r="273" spans="5:8" x14ac:dyDescent="0.2">
      <c r="E273" s="18"/>
      <c r="F273" s="18"/>
      <c r="G273" s="21"/>
      <c r="H273" s="18"/>
    </row>
    <row r="274" spans="5:8" x14ac:dyDescent="0.2">
      <c r="E274" s="18"/>
      <c r="F274" s="18"/>
      <c r="G274" s="21"/>
      <c r="H274" s="18"/>
    </row>
    <row r="275" spans="5:8" x14ac:dyDescent="0.2">
      <c r="E275" s="18"/>
      <c r="F275" s="18"/>
      <c r="G275" s="21"/>
      <c r="H275" s="18"/>
    </row>
    <row r="276" spans="5:8" x14ac:dyDescent="0.2">
      <c r="E276" s="18"/>
      <c r="F276" s="18"/>
      <c r="G276" s="21"/>
      <c r="H276" s="18"/>
    </row>
    <row r="277" spans="5:8" x14ac:dyDescent="0.2">
      <c r="E277" s="18"/>
      <c r="F277" s="18"/>
      <c r="G277" s="21"/>
      <c r="H277" s="18"/>
    </row>
    <row r="278" spans="5:8" x14ac:dyDescent="0.2">
      <c r="E278" s="18"/>
      <c r="F278" s="18"/>
      <c r="G278" s="21"/>
      <c r="H278" s="18"/>
    </row>
    <row r="279" spans="5:8" x14ac:dyDescent="0.2">
      <c r="E279" s="18"/>
      <c r="F279" s="18"/>
      <c r="G279" s="21"/>
      <c r="H279" s="18"/>
    </row>
    <row r="280" spans="5:8" x14ac:dyDescent="0.2">
      <c r="E280" s="18"/>
      <c r="F280" s="18"/>
      <c r="G280" s="21"/>
      <c r="H280" s="18"/>
    </row>
    <row r="281" spans="5:8" x14ac:dyDescent="0.2">
      <c r="E281" s="18"/>
      <c r="F281" s="18"/>
      <c r="G281" s="21"/>
      <c r="H281" s="18"/>
    </row>
    <row r="282" spans="5:8" x14ac:dyDescent="0.2">
      <c r="E282" s="18"/>
      <c r="F282" s="18"/>
      <c r="G282" s="21"/>
      <c r="H282" s="18"/>
    </row>
    <row r="283" spans="5:8" x14ac:dyDescent="0.2">
      <c r="E283" s="18"/>
      <c r="F283" s="18"/>
      <c r="G283" s="21"/>
      <c r="H283" s="18"/>
    </row>
    <row r="284" spans="5:8" x14ac:dyDescent="0.2">
      <c r="E284" s="18"/>
      <c r="F284" s="18"/>
      <c r="G284" s="21"/>
      <c r="H284" s="18"/>
    </row>
    <row r="285" spans="5:8" x14ac:dyDescent="0.2">
      <c r="E285" s="18"/>
      <c r="F285" s="18"/>
      <c r="G285" s="21"/>
      <c r="H285" s="18"/>
    </row>
    <row r="286" spans="5:8" x14ac:dyDescent="0.2">
      <c r="E286" s="18"/>
      <c r="F286" s="18"/>
      <c r="G286" s="21"/>
      <c r="H286" s="18"/>
    </row>
    <row r="287" spans="5:8" x14ac:dyDescent="0.2">
      <c r="E287" s="18"/>
      <c r="F287" s="18"/>
      <c r="G287" s="21"/>
      <c r="H287" s="18"/>
    </row>
    <row r="288" spans="5:8" x14ac:dyDescent="0.2">
      <c r="E288" s="18"/>
      <c r="F288" s="18"/>
      <c r="G288" s="21"/>
      <c r="H288" s="18"/>
    </row>
    <row r="289" spans="5:8" x14ac:dyDescent="0.2">
      <c r="E289" s="18"/>
      <c r="F289" s="18"/>
      <c r="G289" s="21"/>
      <c r="H289" s="18"/>
    </row>
    <row r="290" spans="5:8" x14ac:dyDescent="0.2">
      <c r="E290" s="18"/>
      <c r="F290" s="18"/>
      <c r="G290" s="21"/>
      <c r="H290" s="18"/>
    </row>
    <row r="291" spans="5:8" x14ac:dyDescent="0.2">
      <c r="E291" s="18"/>
      <c r="F291" s="18"/>
      <c r="G291" s="21"/>
      <c r="H291" s="18"/>
    </row>
    <row r="292" spans="5:8" x14ac:dyDescent="0.2">
      <c r="E292" s="18"/>
      <c r="F292" s="18"/>
      <c r="G292" s="21"/>
      <c r="H292" s="18"/>
    </row>
    <row r="293" spans="5:8" x14ac:dyDescent="0.2">
      <c r="E293" s="18"/>
      <c r="F293" s="18"/>
      <c r="G293" s="21"/>
      <c r="H293" s="18"/>
    </row>
    <row r="294" spans="5:8" x14ac:dyDescent="0.2">
      <c r="E294" s="18"/>
      <c r="F294" s="18"/>
      <c r="G294" s="21"/>
      <c r="H294" s="18"/>
    </row>
    <row r="295" spans="5:8" x14ac:dyDescent="0.2">
      <c r="E295" s="18"/>
      <c r="F295" s="18"/>
      <c r="G295" s="21"/>
      <c r="H295" s="18"/>
    </row>
    <row r="296" spans="5:8" x14ac:dyDescent="0.2">
      <c r="E296" s="18"/>
      <c r="F296" s="18"/>
      <c r="G296" s="21"/>
      <c r="H296" s="18"/>
    </row>
    <row r="297" spans="5:8" x14ac:dyDescent="0.2">
      <c r="E297" s="18"/>
      <c r="F297" s="18"/>
      <c r="G297" s="21"/>
      <c r="H297" s="18"/>
    </row>
    <row r="298" spans="5:8" x14ac:dyDescent="0.2">
      <c r="E298" s="18"/>
      <c r="F298" s="18"/>
      <c r="G298" s="21"/>
      <c r="H298" s="18"/>
    </row>
    <row r="299" spans="5:8" x14ac:dyDescent="0.2">
      <c r="E299" s="18"/>
      <c r="F299" s="18"/>
      <c r="G299" s="21"/>
      <c r="H299" s="18"/>
    </row>
    <row r="300" spans="5:8" x14ac:dyDescent="0.2">
      <c r="E300" s="18"/>
      <c r="F300" s="18"/>
      <c r="G300" s="21"/>
      <c r="H300" s="18"/>
    </row>
    <row r="301" spans="5:8" x14ac:dyDescent="0.2">
      <c r="E301" s="18"/>
      <c r="F301" s="18"/>
      <c r="G301" s="21"/>
      <c r="H301" s="18"/>
    </row>
    <row r="302" spans="5:8" x14ac:dyDescent="0.2">
      <c r="E302" s="18"/>
      <c r="F302" s="18"/>
      <c r="G302" s="21"/>
      <c r="H302" s="18"/>
    </row>
    <row r="303" spans="5:8" x14ac:dyDescent="0.2">
      <c r="E303" s="18"/>
      <c r="F303" s="18"/>
      <c r="G303" s="21"/>
      <c r="H303" s="18"/>
    </row>
    <row r="304" spans="5:8" x14ac:dyDescent="0.2">
      <c r="E304" s="18"/>
      <c r="F304" s="18"/>
      <c r="G304" s="21"/>
      <c r="H304" s="18"/>
    </row>
    <row r="305" spans="5:8" x14ac:dyDescent="0.2">
      <c r="E305" s="18"/>
      <c r="F305" s="18"/>
      <c r="G305" s="21"/>
      <c r="H305" s="18"/>
    </row>
    <row r="306" spans="5:8" x14ac:dyDescent="0.2">
      <c r="E306" s="18"/>
      <c r="F306" s="18"/>
      <c r="G306" s="21"/>
      <c r="H306" s="18"/>
    </row>
    <row r="307" spans="5:8" x14ac:dyDescent="0.2">
      <c r="E307" s="18"/>
      <c r="F307" s="18"/>
      <c r="G307" s="21"/>
      <c r="H307" s="18"/>
    </row>
    <row r="308" spans="5:8" x14ac:dyDescent="0.2">
      <c r="E308" s="18"/>
      <c r="F308" s="18"/>
      <c r="G308" s="21"/>
      <c r="H308" s="18"/>
    </row>
    <row r="309" spans="5:8" x14ac:dyDescent="0.2">
      <c r="E309" s="18"/>
      <c r="F309" s="18"/>
      <c r="G309" s="21"/>
      <c r="H309" s="18"/>
    </row>
    <row r="310" spans="5:8" x14ac:dyDescent="0.2">
      <c r="E310" s="18"/>
      <c r="F310" s="18"/>
      <c r="G310" s="21"/>
      <c r="H310" s="18"/>
    </row>
    <row r="311" spans="5:8" x14ac:dyDescent="0.2">
      <c r="E311" s="18"/>
      <c r="F311" s="18"/>
      <c r="G311" s="21"/>
      <c r="H311" s="18"/>
    </row>
    <row r="312" spans="5:8" x14ac:dyDescent="0.2">
      <c r="E312" s="18"/>
      <c r="F312" s="18"/>
      <c r="G312" s="21"/>
      <c r="H312" s="18"/>
    </row>
    <row r="313" spans="5:8" x14ac:dyDescent="0.2">
      <c r="E313" s="18"/>
      <c r="F313" s="18"/>
      <c r="G313" s="21"/>
      <c r="H313" s="18"/>
    </row>
    <row r="314" spans="5:8" x14ac:dyDescent="0.2">
      <c r="E314" s="18"/>
      <c r="F314" s="18"/>
      <c r="G314" s="21"/>
      <c r="H314" s="18"/>
    </row>
    <row r="315" spans="5:8" x14ac:dyDescent="0.2">
      <c r="E315" s="18"/>
      <c r="F315" s="18"/>
      <c r="G315" s="21"/>
      <c r="H315" s="18"/>
    </row>
    <row r="316" spans="5:8" x14ac:dyDescent="0.2">
      <c r="E316" s="18"/>
      <c r="F316" s="18"/>
      <c r="G316" s="21"/>
      <c r="H316" s="18"/>
    </row>
    <row r="317" spans="5:8" x14ac:dyDescent="0.2">
      <c r="E317" s="18"/>
      <c r="F317" s="18"/>
      <c r="G317" s="21"/>
      <c r="H317" s="18"/>
    </row>
    <row r="318" spans="5:8" x14ac:dyDescent="0.2">
      <c r="E318" s="18"/>
      <c r="F318" s="18"/>
      <c r="G318" s="21"/>
      <c r="H318" s="18"/>
    </row>
    <row r="319" spans="5:8" x14ac:dyDescent="0.2">
      <c r="E319" s="18"/>
      <c r="F319" s="18"/>
      <c r="G319" s="21"/>
      <c r="H319" s="18"/>
    </row>
    <row r="320" spans="5:8" x14ac:dyDescent="0.2">
      <c r="E320" s="18"/>
      <c r="F320" s="18"/>
      <c r="G320" s="21"/>
      <c r="H320" s="18"/>
    </row>
    <row r="321" spans="5:8" x14ac:dyDescent="0.2">
      <c r="E321" s="18"/>
      <c r="F321" s="18"/>
      <c r="G321" s="21"/>
      <c r="H321" s="18"/>
    </row>
    <row r="322" spans="5:8" x14ac:dyDescent="0.2">
      <c r="E322" s="18"/>
      <c r="F322" s="18"/>
      <c r="G322" s="21"/>
      <c r="H322" s="18"/>
    </row>
    <row r="323" spans="5:8" x14ac:dyDescent="0.2">
      <c r="E323" s="18"/>
      <c r="F323" s="18"/>
      <c r="G323" s="21"/>
      <c r="H323" s="18"/>
    </row>
    <row r="324" spans="5:8" x14ac:dyDescent="0.2">
      <c r="E324" s="18"/>
      <c r="F324" s="18"/>
      <c r="G324" s="21"/>
      <c r="H324" s="18"/>
    </row>
    <row r="325" spans="5:8" x14ac:dyDescent="0.2">
      <c r="E325" s="18"/>
      <c r="F325" s="18"/>
      <c r="G325" s="21"/>
      <c r="H325" s="18"/>
    </row>
    <row r="326" spans="5:8" x14ac:dyDescent="0.2">
      <c r="E326" s="18"/>
      <c r="F326" s="18"/>
      <c r="G326" s="21"/>
      <c r="H326" s="18"/>
    </row>
    <row r="327" spans="5:8" x14ac:dyDescent="0.2">
      <c r="E327" s="18"/>
      <c r="F327" s="18"/>
      <c r="G327" s="21"/>
      <c r="H327" s="18"/>
    </row>
    <row r="328" spans="5:8" x14ac:dyDescent="0.2">
      <c r="E328" s="18"/>
      <c r="F328" s="18"/>
      <c r="G328" s="21"/>
      <c r="H328" s="18"/>
    </row>
    <row r="329" spans="5:8" x14ac:dyDescent="0.2">
      <c r="E329" s="18"/>
      <c r="F329" s="18"/>
      <c r="G329" s="21"/>
      <c r="H329" s="18"/>
    </row>
    <row r="330" spans="5:8" x14ac:dyDescent="0.2">
      <c r="E330" s="18"/>
      <c r="F330" s="18"/>
      <c r="G330" s="21"/>
      <c r="H330" s="18"/>
    </row>
    <row r="331" spans="5:8" x14ac:dyDescent="0.2">
      <c r="E331" s="18"/>
      <c r="F331" s="18"/>
      <c r="G331" s="21"/>
      <c r="H331" s="18"/>
    </row>
    <row r="332" spans="5:8" x14ac:dyDescent="0.2">
      <c r="E332" s="18"/>
      <c r="F332" s="18"/>
      <c r="G332" s="21"/>
      <c r="H332" s="18"/>
    </row>
    <row r="333" spans="5:8" x14ac:dyDescent="0.2">
      <c r="E333" s="18"/>
      <c r="F333" s="18"/>
      <c r="G333" s="21"/>
      <c r="H333" s="18"/>
    </row>
    <row r="334" spans="5:8" x14ac:dyDescent="0.2">
      <c r="E334" s="18"/>
      <c r="F334" s="18"/>
      <c r="G334" s="21"/>
      <c r="H334" s="18"/>
    </row>
    <row r="335" spans="5:8" x14ac:dyDescent="0.2">
      <c r="E335" s="18"/>
      <c r="F335" s="18"/>
      <c r="G335" s="21"/>
      <c r="H335" s="18"/>
    </row>
    <row r="336" spans="5:8" x14ac:dyDescent="0.2">
      <c r="E336" s="18"/>
      <c r="F336" s="18"/>
      <c r="G336" s="21"/>
      <c r="H336" s="18"/>
    </row>
    <row r="337" spans="5:8" x14ac:dyDescent="0.2">
      <c r="E337" s="18"/>
      <c r="F337" s="18"/>
      <c r="G337" s="21"/>
      <c r="H337" s="18"/>
    </row>
    <row r="338" spans="5:8" x14ac:dyDescent="0.2">
      <c r="E338" s="18"/>
      <c r="F338" s="18"/>
      <c r="G338" s="21"/>
      <c r="H338" s="18"/>
    </row>
    <row r="339" spans="5:8" x14ac:dyDescent="0.2">
      <c r="E339" s="18"/>
      <c r="F339" s="18"/>
      <c r="G339" s="21"/>
      <c r="H339" s="18"/>
    </row>
    <row r="340" spans="5:8" x14ac:dyDescent="0.2">
      <c r="E340" s="18"/>
      <c r="F340" s="18"/>
      <c r="G340" s="21"/>
      <c r="H340" s="18"/>
    </row>
    <row r="341" spans="5:8" x14ac:dyDescent="0.2">
      <c r="E341" s="18"/>
      <c r="F341" s="18"/>
      <c r="G341" s="21"/>
      <c r="H341" s="18"/>
    </row>
    <row r="342" spans="5:8" x14ac:dyDescent="0.2">
      <c r="E342" s="18"/>
      <c r="F342" s="18"/>
      <c r="G342" s="21"/>
      <c r="H342" s="18"/>
    </row>
    <row r="343" spans="5:8" x14ac:dyDescent="0.2">
      <c r="E343" s="18"/>
      <c r="F343" s="18"/>
      <c r="G343" s="21"/>
      <c r="H343" s="18"/>
    </row>
    <row r="344" spans="5:8" x14ac:dyDescent="0.2">
      <c r="E344" s="18"/>
      <c r="F344" s="18"/>
      <c r="G344" s="21"/>
      <c r="H344" s="18"/>
    </row>
    <row r="345" spans="5:8" x14ac:dyDescent="0.2">
      <c r="E345" s="18"/>
      <c r="F345" s="18"/>
      <c r="G345" s="21"/>
      <c r="H345" s="18"/>
    </row>
    <row r="346" spans="5:8" x14ac:dyDescent="0.2">
      <c r="E346" s="18"/>
      <c r="F346" s="18"/>
      <c r="G346" s="21"/>
      <c r="H346" s="18"/>
    </row>
    <row r="347" spans="5:8" x14ac:dyDescent="0.2">
      <c r="E347" s="18"/>
      <c r="F347" s="18"/>
      <c r="G347" s="21"/>
      <c r="H347" s="18"/>
    </row>
    <row r="348" spans="5:8" x14ac:dyDescent="0.2">
      <c r="E348" s="18"/>
      <c r="F348" s="18"/>
      <c r="G348" s="21"/>
      <c r="H348" s="18"/>
    </row>
    <row r="349" spans="5:8" x14ac:dyDescent="0.2">
      <c r="E349" s="18"/>
      <c r="F349" s="18"/>
      <c r="G349" s="21"/>
      <c r="H349" s="18"/>
    </row>
    <row r="350" spans="5:8" x14ac:dyDescent="0.2">
      <c r="E350" s="18"/>
      <c r="F350" s="18"/>
      <c r="G350" s="21"/>
      <c r="H350" s="18"/>
    </row>
    <row r="351" spans="5:8" x14ac:dyDescent="0.2">
      <c r="E351" s="18"/>
      <c r="F351" s="18"/>
      <c r="G351" s="21"/>
      <c r="H351" s="18"/>
    </row>
    <row r="352" spans="5:8" x14ac:dyDescent="0.2">
      <c r="E352" s="18"/>
      <c r="F352" s="18"/>
      <c r="G352" s="21"/>
      <c r="H352" s="18"/>
    </row>
    <row r="353" spans="5:8" x14ac:dyDescent="0.2">
      <c r="E353" s="18"/>
      <c r="F353" s="18"/>
      <c r="G353" s="21"/>
      <c r="H353" s="18"/>
    </row>
    <row r="354" spans="5:8" x14ac:dyDescent="0.2">
      <c r="E354" s="18"/>
      <c r="F354" s="18"/>
      <c r="G354" s="21"/>
      <c r="H354" s="18"/>
    </row>
    <row r="355" spans="5:8" x14ac:dyDescent="0.2">
      <c r="E355" s="18"/>
      <c r="F355" s="18"/>
      <c r="G355" s="21"/>
      <c r="H355" s="18"/>
    </row>
    <row r="356" spans="5:8" x14ac:dyDescent="0.2">
      <c r="E356" s="18"/>
      <c r="F356" s="18"/>
      <c r="G356" s="21"/>
      <c r="H356" s="18"/>
    </row>
    <row r="357" spans="5:8" x14ac:dyDescent="0.2">
      <c r="E357" s="18"/>
      <c r="F357" s="18"/>
      <c r="G357" s="21"/>
      <c r="H357" s="18"/>
    </row>
    <row r="358" spans="5:8" x14ac:dyDescent="0.2">
      <c r="E358" s="18"/>
      <c r="F358" s="18"/>
      <c r="G358" s="21"/>
      <c r="H358" s="18"/>
    </row>
    <row r="359" spans="5:8" x14ac:dyDescent="0.2">
      <c r="E359" s="18"/>
      <c r="F359" s="18"/>
      <c r="G359" s="21"/>
      <c r="H359" s="18"/>
    </row>
    <row r="360" spans="5:8" x14ac:dyDescent="0.2">
      <c r="E360" s="18"/>
      <c r="F360" s="18"/>
      <c r="G360" s="21"/>
      <c r="H360" s="18"/>
    </row>
    <row r="361" spans="5:8" x14ac:dyDescent="0.2">
      <c r="E361" s="18"/>
      <c r="F361" s="18"/>
      <c r="G361" s="21"/>
      <c r="H361" s="18"/>
    </row>
    <row r="362" spans="5:8" x14ac:dyDescent="0.2">
      <c r="E362" s="18"/>
      <c r="F362" s="18"/>
      <c r="G362" s="21"/>
      <c r="H362" s="18"/>
    </row>
    <row r="363" spans="5:8" x14ac:dyDescent="0.2">
      <c r="E363" s="18"/>
      <c r="F363" s="18"/>
      <c r="G363" s="21"/>
      <c r="H363" s="18"/>
    </row>
    <row r="364" spans="5:8" x14ac:dyDescent="0.2">
      <c r="E364" s="18"/>
      <c r="F364" s="18"/>
      <c r="G364" s="21"/>
      <c r="H364" s="18"/>
    </row>
    <row r="365" spans="5:8" x14ac:dyDescent="0.2">
      <c r="E365" s="18"/>
      <c r="F365" s="18"/>
      <c r="G365" s="21"/>
      <c r="H365" s="18"/>
    </row>
    <row r="366" spans="5:8" x14ac:dyDescent="0.2">
      <c r="E366" s="18"/>
      <c r="F366" s="18"/>
      <c r="G366" s="21"/>
      <c r="H366" s="18"/>
    </row>
    <row r="367" spans="5:8" x14ac:dyDescent="0.2">
      <c r="E367" s="18"/>
      <c r="F367" s="18"/>
      <c r="G367" s="21"/>
      <c r="H367" s="18"/>
    </row>
    <row r="368" spans="5:8" x14ac:dyDescent="0.2">
      <c r="E368" s="18"/>
      <c r="F368" s="18"/>
      <c r="G368" s="21"/>
      <c r="H368" s="18"/>
    </row>
    <row r="369" spans="5:8" x14ac:dyDescent="0.2">
      <c r="E369" s="18"/>
      <c r="F369" s="18"/>
      <c r="G369" s="21"/>
      <c r="H369" s="18"/>
    </row>
    <row r="370" spans="5:8" x14ac:dyDescent="0.2">
      <c r="E370" s="18"/>
      <c r="F370" s="18"/>
      <c r="G370" s="21"/>
      <c r="H370" s="18"/>
    </row>
    <row r="371" spans="5:8" x14ac:dyDescent="0.2">
      <c r="E371" s="18"/>
      <c r="F371" s="18"/>
      <c r="G371" s="21"/>
      <c r="H371" s="18"/>
    </row>
    <row r="372" spans="5:8" x14ac:dyDescent="0.2">
      <c r="E372" s="18"/>
      <c r="F372" s="18"/>
      <c r="G372" s="21"/>
      <c r="H372" s="18"/>
    </row>
    <row r="373" spans="5:8" x14ac:dyDescent="0.2">
      <c r="E373" s="18"/>
      <c r="F373" s="18"/>
      <c r="G373" s="21"/>
      <c r="H373" s="18"/>
    </row>
    <row r="374" spans="5:8" x14ac:dyDescent="0.2">
      <c r="E374" s="18"/>
      <c r="F374" s="18"/>
      <c r="G374" s="21"/>
      <c r="H374" s="18"/>
    </row>
    <row r="375" spans="5:8" x14ac:dyDescent="0.2">
      <c r="E375" s="18"/>
      <c r="F375" s="18"/>
      <c r="G375" s="21"/>
      <c r="H375" s="18"/>
    </row>
    <row r="376" spans="5:8" x14ac:dyDescent="0.2">
      <c r="E376" s="18"/>
      <c r="F376" s="18"/>
      <c r="G376" s="21"/>
      <c r="H376" s="18"/>
    </row>
    <row r="377" spans="5:8" x14ac:dyDescent="0.2">
      <c r="E377" s="18"/>
      <c r="F377" s="18"/>
      <c r="G377" s="21"/>
      <c r="H377" s="18"/>
    </row>
    <row r="378" spans="5:8" x14ac:dyDescent="0.2">
      <c r="E378" s="18"/>
      <c r="F378" s="18"/>
      <c r="G378" s="21"/>
      <c r="H378" s="18"/>
    </row>
    <row r="379" spans="5:8" x14ac:dyDescent="0.2">
      <c r="E379" s="18"/>
      <c r="F379" s="18"/>
      <c r="G379" s="21"/>
      <c r="H379" s="18"/>
    </row>
    <row r="380" spans="5:8" x14ac:dyDescent="0.2">
      <c r="E380" s="18"/>
      <c r="F380" s="18"/>
      <c r="G380" s="21"/>
      <c r="H380" s="18"/>
    </row>
    <row r="381" spans="5:8" x14ac:dyDescent="0.2">
      <c r="E381" s="18"/>
      <c r="F381" s="18"/>
      <c r="G381" s="21"/>
      <c r="H381" s="18"/>
    </row>
    <row r="382" spans="5:8" x14ac:dyDescent="0.2">
      <c r="E382" s="18"/>
      <c r="F382" s="18"/>
      <c r="G382" s="21"/>
      <c r="H382" s="18"/>
    </row>
    <row r="383" spans="5:8" x14ac:dyDescent="0.2">
      <c r="E383" s="18"/>
      <c r="F383" s="18"/>
      <c r="G383" s="21"/>
      <c r="H383" s="18"/>
    </row>
    <row r="384" spans="5:8" x14ac:dyDescent="0.2">
      <c r="E384" s="18"/>
      <c r="F384" s="18"/>
      <c r="G384" s="21"/>
      <c r="H384" s="18"/>
    </row>
    <row r="385" spans="5:8" x14ac:dyDescent="0.2">
      <c r="E385" s="18"/>
      <c r="F385" s="18"/>
      <c r="G385" s="21"/>
      <c r="H385" s="18"/>
    </row>
    <row r="386" spans="5:8" x14ac:dyDescent="0.2">
      <c r="E386" s="18"/>
      <c r="F386" s="18"/>
      <c r="G386" s="21"/>
      <c r="H386" s="18"/>
    </row>
    <row r="387" spans="5:8" x14ac:dyDescent="0.2">
      <c r="E387" s="18"/>
      <c r="F387" s="18"/>
      <c r="G387" s="21"/>
      <c r="H387" s="18"/>
    </row>
    <row r="388" spans="5:8" x14ac:dyDescent="0.2">
      <c r="E388" s="18"/>
      <c r="F388" s="18"/>
      <c r="G388" s="21"/>
      <c r="H388" s="18"/>
    </row>
    <row r="389" spans="5:8" x14ac:dyDescent="0.2">
      <c r="E389" s="18"/>
      <c r="F389" s="18"/>
      <c r="G389" s="21"/>
      <c r="H389" s="18"/>
    </row>
    <row r="390" spans="5:8" x14ac:dyDescent="0.2">
      <c r="E390" s="18"/>
      <c r="F390" s="18"/>
      <c r="G390" s="21"/>
      <c r="H390" s="18"/>
    </row>
    <row r="391" spans="5:8" x14ac:dyDescent="0.2">
      <c r="E391" s="18"/>
      <c r="F391" s="18"/>
      <c r="G391" s="21"/>
      <c r="H391" s="18"/>
    </row>
    <row r="392" spans="5:8" x14ac:dyDescent="0.2">
      <c r="E392" s="18"/>
      <c r="F392" s="18"/>
      <c r="G392" s="21"/>
      <c r="H392" s="18"/>
    </row>
    <row r="393" spans="5:8" x14ac:dyDescent="0.2">
      <c r="E393" s="18"/>
      <c r="F393" s="18"/>
      <c r="G393" s="21"/>
      <c r="H393" s="18"/>
    </row>
    <row r="394" spans="5:8" x14ac:dyDescent="0.2">
      <c r="E394" s="18"/>
      <c r="F394" s="18"/>
      <c r="G394" s="21"/>
      <c r="H394" s="18"/>
    </row>
    <row r="395" spans="5:8" x14ac:dyDescent="0.2">
      <c r="E395" s="18"/>
      <c r="F395" s="18"/>
      <c r="G395" s="21"/>
      <c r="H395" s="18"/>
    </row>
    <row r="396" spans="5:8" x14ac:dyDescent="0.2">
      <c r="E396" s="18"/>
      <c r="F396" s="18"/>
      <c r="G396" s="21"/>
      <c r="H396" s="18"/>
    </row>
    <row r="397" spans="5:8" x14ac:dyDescent="0.2">
      <c r="E397" s="18"/>
      <c r="F397" s="18"/>
      <c r="G397" s="21"/>
      <c r="H397" s="18"/>
    </row>
    <row r="398" spans="5:8" x14ac:dyDescent="0.2">
      <c r="E398" s="18"/>
      <c r="F398" s="18"/>
      <c r="G398" s="21"/>
      <c r="H398" s="18"/>
    </row>
    <row r="399" spans="5:8" x14ac:dyDescent="0.2">
      <c r="E399" s="18"/>
      <c r="F399" s="18"/>
      <c r="G399" s="21"/>
      <c r="H399" s="18"/>
    </row>
    <row r="400" spans="5:8" x14ac:dyDescent="0.2">
      <c r="E400" s="18"/>
      <c r="F400" s="18"/>
      <c r="G400" s="21"/>
      <c r="H400" s="18"/>
    </row>
    <row r="401" spans="5:8" x14ac:dyDescent="0.2">
      <c r="E401" s="18"/>
      <c r="F401" s="18"/>
      <c r="G401" s="21"/>
      <c r="H401" s="18"/>
    </row>
    <row r="402" spans="5:8" x14ac:dyDescent="0.2">
      <c r="E402" s="18"/>
      <c r="F402" s="18"/>
      <c r="G402" s="21"/>
      <c r="H402" s="18"/>
    </row>
    <row r="403" spans="5:8" x14ac:dyDescent="0.2">
      <c r="E403" s="18"/>
      <c r="F403" s="18"/>
      <c r="G403" s="21"/>
      <c r="H403" s="18"/>
    </row>
    <row r="404" spans="5:8" x14ac:dyDescent="0.2">
      <c r="E404" s="18"/>
      <c r="F404" s="18"/>
      <c r="G404" s="21"/>
      <c r="H404" s="18"/>
    </row>
    <row r="405" spans="5:8" x14ac:dyDescent="0.2">
      <c r="E405" s="18"/>
      <c r="F405" s="18"/>
      <c r="G405" s="21"/>
      <c r="H405" s="18"/>
    </row>
    <row r="406" spans="5:8" x14ac:dyDescent="0.2">
      <c r="E406" s="18"/>
      <c r="F406" s="18"/>
      <c r="G406" s="21"/>
      <c r="H406" s="18"/>
    </row>
    <row r="407" spans="5:8" x14ac:dyDescent="0.2">
      <c r="E407" s="18"/>
      <c r="F407" s="18"/>
      <c r="G407" s="21"/>
      <c r="H407" s="18"/>
    </row>
    <row r="408" spans="5:8" x14ac:dyDescent="0.2">
      <c r="E408" s="18"/>
      <c r="F408" s="18"/>
      <c r="G408" s="21"/>
      <c r="H408" s="18"/>
    </row>
    <row r="409" spans="5:8" x14ac:dyDescent="0.2">
      <c r="E409" s="18"/>
      <c r="F409" s="18"/>
      <c r="G409" s="21"/>
      <c r="H409" s="18"/>
    </row>
    <row r="410" spans="5:8" x14ac:dyDescent="0.2">
      <c r="E410" s="18"/>
      <c r="F410" s="18"/>
      <c r="G410" s="21"/>
      <c r="H410" s="18"/>
    </row>
    <row r="411" spans="5:8" x14ac:dyDescent="0.2">
      <c r="E411" s="18"/>
      <c r="F411" s="18"/>
      <c r="G411" s="21"/>
      <c r="H411" s="18"/>
    </row>
    <row r="412" spans="5:8" x14ac:dyDescent="0.2">
      <c r="E412" s="18"/>
      <c r="F412" s="18"/>
      <c r="G412" s="21"/>
      <c r="H412" s="18"/>
    </row>
    <row r="413" spans="5:8" x14ac:dyDescent="0.2">
      <c r="E413" s="18"/>
      <c r="F413" s="18"/>
      <c r="G413" s="21"/>
      <c r="H413" s="18"/>
    </row>
    <row r="414" spans="5:8" x14ac:dyDescent="0.2">
      <c r="E414" s="18"/>
      <c r="F414" s="18"/>
      <c r="G414" s="21"/>
      <c r="H414" s="18"/>
    </row>
    <row r="415" spans="5:8" x14ac:dyDescent="0.2">
      <c r="E415" s="18"/>
      <c r="F415" s="18"/>
      <c r="G415" s="21"/>
      <c r="H415" s="18"/>
    </row>
    <row r="416" spans="5:8" x14ac:dyDescent="0.2">
      <c r="E416" s="18"/>
      <c r="F416" s="18"/>
      <c r="G416" s="21"/>
      <c r="H416" s="18"/>
    </row>
    <row r="417" spans="5:8" x14ac:dyDescent="0.2">
      <c r="E417" s="18"/>
      <c r="F417" s="18"/>
      <c r="G417" s="21"/>
      <c r="H417" s="18"/>
    </row>
    <row r="418" spans="5:8" x14ac:dyDescent="0.2">
      <c r="E418" s="18"/>
      <c r="F418" s="18"/>
      <c r="G418" s="21"/>
      <c r="H418" s="18"/>
    </row>
    <row r="419" spans="5:8" x14ac:dyDescent="0.2">
      <c r="E419" s="18"/>
      <c r="F419" s="18"/>
      <c r="G419" s="21"/>
      <c r="H419" s="18"/>
    </row>
    <row r="420" spans="5:8" x14ac:dyDescent="0.2">
      <c r="E420" s="18"/>
      <c r="F420" s="18"/>
      <c r="G420" s="21"/>
      <c r="H420" s="18"/>
    </row>
    <row r="421" spans="5:8" x14ac:dyDescent="0.2">
      <c r="E421" s="18"/>
      <c r="F421" s="18"/>
      <c r="G421" s="21"/>
      <c r="H421" s="18"/>
    </row>
    <row r="422" spans="5:8" x14ac:dyDescent="0.2">
      <c r="E422" s="18"/>
      <c r="F422" s="18"/>
      <c r="G422" s="21"/>
      <c r="H422" s="18"/>
    </row>
    <row r="423" spans="5:8" x14ac:dyDescent="0.2">
      <c r="E423" s="18"/>
      <c r="F423" s="18"/>
      <c r="G423" s="21"/>
      <c r="H423" s="18"/>
    </row>
    <row r="424" spans="5:8" x14ac:dyDescent="0.2">
      <c r="E424" s="18"/>
      <c r="F424" s="18"/>
      <c r="G424" s="21"/>
      <c r="H424" s="18"/>
    </row>
    <row r="425" spans="5:8" x14ac:dyDescent="0.2">
      <c r="E425" s="18"/>
      <c r="F425" s="18"/>
      <c r="G425" s="21"/>
      <c r="H425" s="18"/>
    </row>
    <row r="426" spans="5:8" x14ac:dyDescent="0.2">
      <c r="E426" s="18"/>
      <c r="F426" s="18"/>
      <c r="G426" s="21"/>
      <c r="H426" s="18"/>
    </row>
    <row r="427" spans="5:8" x14ac:dyDescent="0.2">
      <c r="E427" s="18"/>
      <c r="F427" s="18"/>
      <c r="G427" s="21"/>
      <c r="H427" s="18"/>
    </row>
    <row r="428" spans="5:8" x14ac:dyDescent="0.2">
      <c r="E428" s="18"/>
      <c r="F428" s="18"/>
      <c r="G428" s="21"/>
      <c r="H428" s="18"/>
    </row>
    <row r="429" spans="5:8" x14ac:dyDescent="0.2">
      <c r="E429" s="18"/>
      <c r="F429" s="18"/>
      <c r="G429" s="21"/>
      <c r="H429" s="18"/>
    </row>
    <row r="430" spans="5:8" x14ac:dyDescent="0.2">
      <c r="E430" s="18"/>
      <c r="F430" s="18"/>
      <c r="G430" s="21"/>
      <c r="H430" s="18"/>
    </row>
    <row r="431" spans="5:8" x14ac:dyDescent="0.2">
      <c r="E431" s="18"/>
      <c r="F431" s="18"/>
      <c r="G431" s="21"/>
      <c r="H431" s="18"/>
    </row>
    <row r="432" spans="5:8" x14ac:dyDescent="0.2">
      <c r="E432" s="18"/>
      <c r="F432" s="18"/>
      <c r="G432" s="21"/>
      <c r="H432" s="18"/>
    </row>
    <row r="433" spans="5:8" x14ac:dyDescent="0.2">
      <c r="E433" s="18"/>
      <c r="F433" s="18"/>
      <c r="G433" s="21"/>
      <c r="H433" s="18"/>
    </row>
    <row r="434" spans="5:8" x14ac:dyDescent="0.2">
      <c r="E434" s="18"/>
      <c r="F434" s="18"/>
      <c r="G434" s="21"/>
      <c r="H434" s="18"/>
    </row>
  </sheetData>
  <mergeCells count="8">
    <mergeCell ref="A4:A5"/>
    <mergeCell ref="D4:D5"/>
    <mergeCell ref="A2:I2"/>
    <mergeCell ref="F4:G4"/>
    <mergeCell ref="H4:I4"/>
    <mergeCell ref="E4:E5"/>
    <mergeCell ref="C4:C5"/>
    <mergeCell ref="B4:B5"/>
  </mergeCells>
  <pageMargins left="0.70866141732283472" right="0.31496062992125984" top="0.74803149606299213" bottom="0.74803149606299213" header="0.31496062992125984" footer="0.31496062992125984"/>
  <pageSetup paperSize="9" scale="5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16"/>
  <sheetViews>
    <sheetView workbookViewId="0">
      <selection activeCell="D36" sqref="D36"/>
    </sheetView>
  </sheetViews>
  <sheetFormatPr defaultRowHeight="12" x14ac:dyDescent="0.2"/>
  <cols>
    <col min="1" max="1" width="11.7109375" style="1" customWidth="1"/>
    <col min="2" max="2" width="11" style="3" customWidth="1"/>
    <col min="3" max="3" width="11" style="17" customWidth="1"/>
    <col min="4" max="4" width="10.5703125" style="17" customWidth="1"/>
    <col min="5" max="5" width="7.42578125" style="51" customWidth="1"/>
    <col min="6" max="6" width="11" style="17" customWidth="1"/>
    <col min="7" max="7" width="11" style="18" customWidth="1"/>
    <col min="8" max="16384" width="9.140625" style="1"/>
  </cols>
  <sheetData>
    <row r="2" spans="1:8" ht="14.25" x14ac:dyDescent="0.2">
      <c r="A2" s="95" t="s">
        <v>60</v>
      </c>
      <c r="B2" s="95"/>
      <c r="C2" s="95"/>
      <c r="D2" s="95"/>
      <c r="E2" s="95"/>
      <c r="F2" s="95"/>
      <c r="G2" s="95"/>
    </row>
    <row r="3" spans="1:8" x14ac:dyDescent="0.2">
      <c r="F3" s="20"/>
      <c r="G3" s="21" t="s">
        <v>47</v>
      </c>
    </row>
    <row r="4" spans="1:8" ht="23.25" customHeight="1" x14ac:dyDescent="0.2">
      <c r="A4" s="90" t="s">
        <v>23</v>
      </c>
      <c r="B4" s="90" t="s">
        <v>90</v>
      </c>
      <c r="C4" s="99">
        <v>2026</v>
      </c>
      <c r="D4" s="100" t="s">
        <v>61</v>
      </c>
      <c r="E4" s="100"/>
      <c r="F4" s="101" t="s">
        <v>22</v>
      </c>
      <c r="G4" s="101"/>
    </row>
    <row r="5" spans="1:8" x14ac:dyDescent="0.2">
      <c r="A5" s="90"/>
      <c r="B5" s="90"/>
      <c r="C5" s="99"/>
      <c r="D5" s="53" t="s">
        <v>0</v>
      </c>
      <c r="E5" s="53" t="s">
        <v>1</v>
      </c>
      <c r="F5" s="85">
        <v>2027</v>
      </c>
      <c r="G5" s="85">
        <v>2028</v>
      </c>
    </row>
    <row r="6" spans="1:8" ht="94.5" hidden="1" customHeight="1" x14ac:dyDescent="0.2">
      <c r="A6" s="28" t="s">
        <v>2</v>
      </c>
      <c r="B6" s="45">
        <v>489403</v>
      </c>
      <c r="C6" s="45">
        <v>538343</v>
      </c>
      <c r="D6" s="57">
        <f>C6-B6</f>
        <v>48940</v>
      </c>
      <c r="E6" s="58">
        <f>C6/B6*100</f>
        <v>109.9999387008253</v>
      </c>
      <c r="F6" s="45">
        <v>342582</v>
      </c>
      <c r="G6" s="45">
        <v>376840</v>
      </c>
    </row>
    <row r="7" spans="1:8" ht="105" hidden="1" customHeight="1" x14ac:dyDescent="0.2">
      <c r="A7" s="33" t="s">
        <v>34</v>
      </c>
      <c r="B7" s="45">
        <v>231025.4</v>
      </c>
      <c r="C7" s="45">
        <v>125401.5</v>
      </c>
      <c r="D7" s="57">
        <f>C7-B7</f>
        <v>-105623.9</v>
      </c>
      <c r="E7" s="58">
        <f>C7/B7*100</f>
        <v>54.280395142698602</v>
      </c>
      <c r="F7" s="45">
        <v>0</v>
      </c>
      <c r="G7" s="45">
        <v>0</v>
      </c>
    </row>
    <row r="8" spans="1:8" s="67" customFormat="1" x14ac:dyDescent="0.2">
      <c r="A8" s="69" t="s">
        <v>3</v>
      </c>
      <c r="B8" s="74">
        <f>SUM(B6:B7)</f>
        <v>720428.4</v>
      </c>
      <c r="C8" s="74">
        <f>SUM(C6:C7)</f>
        <v>663744.5</v>
      </c>
      <c r="D8" s="74">
        <f>C8-B8</f>
        <v>-56683.900000000023</v>
      </c>
      <c r="E8" s="75">
        <f>SUM(E6:E7)</f>
        <v>164.28033384352389</v>
      </c>
      <c r="F8" s="74">
        <f>SUM(F6:F7)</f>
        <v>342582</v>
      </c>
      <c r="G8" s="74">
        <f>SUM(G6:G7)</f>
        <v>376840</v>
      </c>
      <c r="H8" s="66"/>
    </row>
    <row r="9" spans="1:8" s="67" customFormat="1" ht="264" hidden="1" customHeight="1" x14ac:dyDescent="0.25">
      <c r="A9" s="68" t="s">
        <v>4</v>
      </c>
      <c r="B9" s="45">
        <v>2476.3000000000002</v>
      </c>
      <c r="C9" s="45">
        <v>2397.1999999999998</v>
      </c>
      <c r="D9" s="45">
        <f>C9-B9</f>
        <v>-79.100000000000364</v>
      </c>
      <c r="E9" s="52">
        <f>C9/B9*100</f>
        <v>96.805718208617691</v>
      </c>
      <c r="F9" s="45">
        <v>2578.8000000000002</v>
      </c>
      <c r="G9" s="45">
        <v>2821.9</v>
      </c>
      <c r="H9" s="66"/>
    </row>
    <row r="10" spans="1:8" s="67" customFormat="1" ht="216" hidden="1" customHeight="1" x14ac:dyDescent="0.25">
      <c r="A10" s="72" t="s">
        <v>57</v>
      </c>
      <c r="B10" s="45">
        <v>16205.6</v>
      </c>
      <c r="C10" s="45">
        <v>19272.2</v>
      </c>
      <c r="D10" s="45">
        <f t="shared" ref="D10:D34" si="0">C10-B10</f>
        <v>3066.6000000000004</v>
      </c>
      <c r="E10" s="52">
        <f t="shared" ref="E10:E32" si="1">C10/B10*100</f>
        <v>118.92308831515032</v>
      </c>
      <c r="F10" s="45">
        <v>19272.2</v>
      </c>
      <c r="G10" s="45">
        <v>19272.2</v>
      </c>
      <c r="H10" s="66"/>
    </row>
    <row r="11" spans="1:8" s="67" customFormat="1" ht="192" hidden="1" customHeight="1" x14ac:dyDescent="0.25">
      <c r="A11" s="72" t="s">
        <v>58</v>
      </c>
      <c r="B11" s="45">
        <v>51992.3</v>
      </c>
      <c r="C11" s="45">
        <v>52955.7</v>
      </c>
      <c r="D11" s="45">
        <f t="shared" si="0"/>
        <v>963.39999999999418</v>
      </c>
      <c r="E11" s="52">
        <f t="shared" si="1"/>
        <v>101.85296668929821</v>
      </c>
      <c r="F11" s="45">
        <v>55070.5</v>
      </c>
      <c r="G11" s="45">
        <v>57270.9</v>
      </c>
      <c r="H11" s="66"/>
    </row>
    <row r="12" spans="1:8" s="67" customFormat="1" ht="192" hidden="1" customHeight="1" x14ac:dyDescent="0.25">
      <c r="A12" s="72" t="s">
        <v>58</v>
      </c>
      <c r="B12" s="45">
        <v>6728.3</v>
      </c>
      <c r="C12" s="45">
        <v>1359.5</v>
      </c>
      <c r="D12" s="45">
        <f t="shared" si="0"/>
        <v>-5368.8</v>
      </c>
      <c r="E12" s="52">
        <f t="shared" si="1"/>
        <v>20.205698319040472</v>
      </c>
      <c r="F12" s="45">
        <v>0</v>
      </c>
      <c r="G12" s="45">
        <v>0</v>
      </c>
      <c r="H12" s="66"/>
    </row>
    <row r="13" spans="1:8" s="67" customFormat="1" ht="120" hidden="1" customHeight="1" x14ac:dyDescent="0.25">
      <c r="A13" s="68" t="s">
        <v>5</v>
      </c>
      <c r="B13" s="45">
        <v>2744.3</v>
      </c>
      <c r="C13" s="45">
        <v>2726.6</v>
      </c>
      <c r="D13" s="45">
        <f t="shared" si="0"/>
        <v>-17.700000000000273</v>
      </c>
      <c r="E13" s="52">
        <f t="shared" si="1"/>
        <v>99.355026782786126</v>
      </c>
      <c r="F13" s="45">
        <v>2726.5</v>
      </c>
      <c r="G13" s="45">
        <v>2728.7</v>
      </c>
      <c r="H13" s="66"/>
    </row>
    <row r="14" spans="1:8" s="67" customFormat="1" ht="204" hidden="1" customHeight="1" x14ac:dyDescent="0.25">
      <c r="A14" s="68" t="s">
        <v>62</v>
      </c>
      <c r="B14" s="45">
        <v>0</v>
      </c>
      <c r="C14" s="45">
        <v>0</v>
      </c>
      <c r="D14" s="45">
        <f t="shared" si="0"/>
        <v>0</v>
      </c>
      <c r="E14" s="52" t="s">
        <v>59</v>
      </c>
      <c r="F14" s="45">
        <v>9500</v>
      </c>
      <c r="G14" s="45">
        <v>0</v>
      </c>
      <c r="H14" s="66"/>
    </row>
    <row r="15" spans="1:8" s="67" customFormat="1" ht="204" hidden="1" customHeight="1" x14ac:dyDescent="0.25">
      <c r="A15" s="68" t="s">
        <v>63</v>
      </c>
      <c r="B15" s="45">
        <v>0</v>
      </c>
      <c r="C15" s="45">
        <v>0</v>
      </c>
      <c r="D15" s="45">
        <f t="shared" si="0"/>
        <v>0</v>
      </c>
      <c r="E15" s="52" t="s">
        <v>59</v>
      </c>
      <c r="F15" s="45">
        <v>13309.2</v>
      </c>
      <c r="G15" s="45">
        <v>0</v>
      </c>
      <c r="H15" s="66"/>
    </row>
    <row r="16" spans="1:8" s="67" customFormat="1" ht="324" hidden="1" customHeight="1" x14ac:dyDescent="0.25">
      <c r="A16" s="68" t="s">
        <v>48</v>
      </c>
      <c r="B16" s="45">
        <v>0</v>
      </c>
      <c r="C16" s="45">
        <v>0</v>
      </c>
      <c r="D16" s="45">
        <f t="shared" si="0"/>
        <v>0</v>
      </c>
      <c r="E16" s="52" t="s">
        <v>59</v>
      </c>
      <c r="F16" s="45">
        <v>0</v>
      </c>
      <c r="G16" s="45">
        <v>0</v>
      </c>
      <c r="H16" s="66"/>
    </row>
    <row r="17" spans="1:8" s="67" customFormat="1" ht="360" hidden="1" customHeight="1" x14ac:dyDescent="0.25">
      <c r="A17" s="68" t="s">
        <v>45</v>
      </c>
      <c r="B17" s="45">
        <v>1693.4</v>
      </c>
      <c r="C17" s="45">
        <v>0</v>
      </c>
      <c r="D17" s="45">
        <f t="shared" si="0"/>
        <v>-1693.4</v>
      </c>
      <c r="E17" s="52" t="s">
        <v>59</v>
      </c>
      <c r="F17" s="45">
        <v>0</v>
      </c>
      <c r="G17" s="45">
        <v>0</v>
      </c>
      <c r="H17" s="66"/>
    </row>
    <row r="18" spans="1:8" s="67" customFormat="1" ht="192" hidden="1" customHeight="1" x14ac:dyDescent="0.25">
      <c r="A18" s="68" t="s">
        <v>64</v>
      </c>
      <c r="B18" s="45">
        <v>79025.3</v>
      </c>
      <c r="C18" s="45">
        <v>0</v>
      </c>
      <c r="D18" s="45">
        <f t="shared" si="0"/>
        <v>-79025.3</v>
      </c>
      <c r="E18" s="52" t="s">
        <v>59</v>
      </c>
      <c r="F18" s="45">
        <v>0</v>
      </c>
      <c r="G18" s="45">
        <v>0</v>
      </c>
      <c r="H18" s="66"/>
    </row>
    <row r="19" spans="1:8" s="67" customFormat="1" ht="288" hidden="1" customHeight="1" x14ac:dyDescent="0.25">
      <c r="A19" s="68" t="s">
        <v>65</v>
      </c>
      <c r="B19" s="45">
        <v>0</v>
      </c>
      <c r="C19" s="45">
        <v>0</v>
      </c>
      <c r="D19" s="45">
        <f t="shared" si="0"/>
        <v>0</v>
      </c>
      <c r="E19" s="52" t="s">
        <v>59</v>
      </c>
      <c r="F19" s="45">
        <v>113641.2</v>
      </c>
      <c r="G19" s="45"/>
      <c r="H19" s="66"/>
    </row>
    <row r="20" spans="1:8" s="67" customFormat="1" ht="192" hidden="1" customHeight="1" x14ac:dyDescent="0.25">
      <c r="A20" s="68" t="s">
        <v>66</v>
      </c>
      <c r="B20" s="45">
        <v>0</v>
      </c>
      <c r="C20" s="45">
        <v>0</v>
      </c>
      <c r="D20" s="45">
        <f t="shared" si="0"/>
        <v>0</v>
      </c>
      <c r="E20" s="52" t="s">
        <v>59</v>
      </c>
      <c r="F20" s="45">
        <v>111389</v>
      </c>
      <c r="G20" s="45">
        <v>0</v>
      </c>
      <c r="H20" s="66"/>
    </row>
    <row r="21" spans="1:8" s="67" customFormat="1" ht="156" hidden="1" customHeight="1" x14ac:dyDescent="0.25">
      <c r="A21" s="68" t="s">
        <v>24</v>
      </c>
      <c r="B21" s="45">
        <v>18905</v>
      </c>
      <c r="C21" s="45">
        <v>20969.099999999999</v>
      </c>
      <c r="D21" s="45">
        <f t="shared" si="0"/>
        <v>2064.0999999999985</v>
      </c>
      <c r="E21" s="52">
        <f t="shared" si="1"/>
        <v>110.91827558846865</v>
      </c>
      <c r="F21" s="45">
        <v>20969.099999999999</v>
      </c>
      <c r="G21" s="45">
        <v>20969.099999999999</v>
      </c>
      <c r="H21" s="66"/>
    </row>
    <row r="22" spans="1:8" s="67" customFormat="1" ht="60" hidden="1" customHeight="1" x14ac:dyDescent="0.25">
      <c r="A22" s="69" t="s">
        <v>67</v>
      </c>
      <c r="B22" s="45">
        <v>14800.6</v>
      </c>
      <c r="C22" s="45">
        <v>35169.300000000003</v>
      </c>
      <c r="D22" s="45">
        <f t="shared" si="0"/>
        <v>20368.700000000004</v>
      </c>
      <c r="E22" s="52">
        <f t="shared" si="1"/>
        <v>237.62077213085959</v>
      </c>
      <c r="F22" s="45">
        <v>0</v>
      </c>
      <c r="G22" s="45">
        <v>0</v>
      </c>
      <c r="H22" s="66"/>
    </row>
    <row r="23" spans="1:8" s="67" customFormat="1" ht="108" hidden="1" customHeight="1" x14ac:dyDescent="0.25">
      <c r="A23" s="70" t="s">
        <v>42</v>
      </c>
      <c r="B23" s="45">
        <v>8999.7000000000007</v>
      </c>
      <c r="C23" s="45">
        <v>0</v>
      </c>
      <c r="D23" s="45">
        <f t="shared" si="0"/>
        <v>-8999.7000000000007</v>
      </c>
      <c r="E23" s="52" t="s">
        <v>59</v>
      </c>
      <c r="F23" s="45">
        <v>0</v>
      </c>
      <c r="G23" s="45">
        <v>0</v>
      </c>
      <c r="H23" s="66"/>
    </row>
    <row r="24" spans="1:8" s="67" customFormat="1" ht="168" hidden="1" customHeight="1" x14ac:dyDescent="0.25">
      <c r="A24" s="68" t="s">
        <v>49</v>
      </c>
      <c r="B24" s="45">
        <v>36.1</v>
      </c>
      <c r="C24" s="45">
        <v>35</v>
      </c>
      <c r="D24" s="45">
        <f t="shared" si="0"/>
        <v>-1.1000000000000014</v>
      </c>
      <c r="E24" s="52">
        <f t="shared" si="1"/>
        <v>96.95290858725761</v>
      </c>
      <c r="F24" s="45">
        <v>35</v>
      </c>
      <c r="G24" s="45">
        <v>35</v>
      </c>
      <c r="H24" s="66"/>
    </row>
    <row r="25" spans="1:8" s="67" customFormat="1" ht="48" hidden="1" customHeight="1" x14ac:dyDescent="0.25">
      <c r="A25" s="68" t="s">
        <v>39</v>
      </c>
      <c r="B25" s="45">
        <v>652.6</v>
      </c>
      <c r="C25" s="45">
        <v>0</v>
      </c>
      <c r="D25" s="45">
        <f t="shared" si="0"/>
        <v>-652.6</v>
      </c>
      <c r="E25" s="52" t="s">
        <v>59</v>
      </c>
      <c r="F25" s="45">
        <v>0</v>
      </c>
      <c r="G25" s="45">
        <v>0</v>
      </c>
      <c r="H25" s="66"/>
    </row>
    <row r="26" spans="1:8" s="67" customFormat="1" ht="48" hidden="1" customHeight="1" x14ac:dyDescent="0.25">
      <c r="A26" s="68" t="s">
        <v>39</v>
      </c>
      <c r="B26" s="45">
        <v>2063.6</v>
      </c>
      <c r="C26" s="45">
        <v>0</v>
      </c>
      <c r="D26" s="45">
        <f t="shared" si="0"/>
        <v>-2063.6</v>
      </c>
      <c r="E26" s="52" t="s">
        <v>59</v>
      </c>
      <c r="F26" s="45">
        <v>0</v>
      </c>
      <c r="G26" s="45">
        <v>0</v>
      </c>
      <c r="H26" s="66"/>
    </row>
    <row r="27" spans="1:8" s="67" customFormat="1" ht="48" hidden="1" customHeight="1" x14ac:dyDescent="0.25">
      <c r="A27" s="68" t="s">
        <v>54</v>
      </c>
      <c r="B27" s="45">
        <v>7904</v>
      </c>
      <c r="C27" s="45">
        <v>14475</v>
      </c>
      <c r="D27" s="45">
        <f t="shared" si="0"/>
        <v>6571</v>
      </c>
      <c r="E27" s="52">
        <f t="shared" si="1"/>
        <v>183.13512145748987</v>
      </c>
      <c r="F27" s="45">
        <v>0</v>
      </c>
      <c r="G27" s="45">
        <v>0</v>
      </c>
      <c r="H27" s="66"/>
    </row>
    <row r="28" spans="1:8" s="67" customFormat="1" ht="120" hidden="1" customHeight="1" x14ac:dyDescent="0.25">
      <c r="A28" s="68" t="s">
        <v>84</v>
      </c>
      <c r="B28" s="45">
        <v>0</v>
      </c>
      <c r="C28" s="50">
        <v>1378.9</v>
      </c>
      <c r="D28" s="45">
        <f t="shared" si="0"/>
        <v>1378.9</v>
      </c>
      <c r="E28" s="52" t="s">
        <v>59</v>
      </c>
      <c r="F28" s="52"/>
      <c r="G28" s="52"/>
      <c r="H28" s="66"/>
    </row>
    <row r="29" spans="1:8" s="67" customFormat="1" ht="144" hidden="1" customHeight="1" x14ac:dyDescent="0.25">
      <c r="A29" s="68" t="s">
        <v>85</v>
      </c>
      <c r="B29" s="45">
        <v>0</v>
      </c>
      <c r="C29" s="50">
        <v>4264</v>
      </c>
      <c r="D29" s="45">
        <f t="shared" si="0"/>
        <v>4264</v>
      </c>
      <c r="E29" s="52" t="s">
        <v>59</v>
      </c>
      <c r="F29" s="52"/>
      <c r="G29" s="52"/>
      <c r="H29" s="66"/>
    </row>
    <row r="30" spans="1:8" s="67" customFormat="1" ht="228" hidden="1" customHeight="1" x14ac:dyDescent="0.25">
      <c r="A30" s="71" t="s">
        <v>68</v>
      </c>
      <c r="B30" s="45">
        <v>0</v>
      </c>
      <c r="C30" s="45">
        <v>313.2</v>
      </c>
      <c r="D30" s="45">
        <f t="shared" si="0"/>
        <v>313.2</v>
      </c>
      <c r="E30" s="52" t="s">
        <v>59</v>
      </c>
      <c r="F30" s="45">
        <v>0</v>
      </c>
      <c r="G30" s="45">
        <v>0</v>
      </c>
      <c r="H30" s="66"/>
    </row>
    <row r="31" spans="1:8" s="67" customFormat="1" ht="72" hidden="1" customHeight="1" x14ac:dyDescent="0.25">
      <c r="A31" s="73" t="s">
        <v>38</v>
      </c>
      <c r="B31" s="45">
        <v>85000</v>
      </c>
      <c r="C31" s="45">
        <v>0</v>
      </c>
      <c r="D31" s="45">
        <f t="shared" si="0"/>
        <v>-85000</v>
      </c>
      <c r="E31" s="52" t="s">
        <v>59</v>
      </c>
      <c r="F31" s="45">
        <v>0</v>
      </c>
      <c r="G31" s="45">
        <v>0</v>
      </c>
      <c r="H31" s="66"/>
    </row>
    <row r="32" spans="1:8" s="67" customFormat="1" ht="108" hidden="1" customHeight="1" x14ac:dyDescent="0.25">
      <c r="A32" s="71" t="s">
        <v>50</v>
      </c>
      <c r="B32" s="45">
        <v>70000</v>
      </c>
      <c r="C32" s="45">
        <v>75106.899999999994</v>
      </c>
      <c r="D32" s="45">
        <f t="shared" si="0"/>
        <v>5106.8999999999942</v>
      </c>
      <c r="E32" s="52">
        <f t="shared" si="1"/>
        <v>107.29557142857142</v>
      </c>
      <c r="F32" s="45">
        <v>0</v>
      </c>
      <c r="G32" s="45">
        <v>0</v>
      </c>
      <c r="H32" s="66"/>
    </row>
    <row r="33" spans="1:8" s="67" customFormat="1" ht="60" hidden="1" customHeight="1" x14ac:dyDescent="0.25">
      <c r="A33" s="71" t="s">
        <v>87</v>
      </c>
      <c r="B33" s="45">
        <v>0</v>
      </c>
      <c r="C33" s="45">
        <v>2996</v>
      </c>
      <c r="D33" s="45">
        <f t="shared" si="0"/>
        <v>2996</v>
      </c>
      <c r="E33" s="52" t="s">
        <v>59</v>
      </c>
      <c r="F33" s="45">
        <v>0</v>
      </c>
      <c r="G33" s="45">
        <v>0</v>
      </c>
      <c r="H33" s="66"/>
    </row>
    <row r="34" spans="1:8" s="67" customFormat="1" ht="216" hidden="1" customHeight="1" x14ac:dyDescent="0.25">
      <c r="A34" s="71" t="s">
        <v>86</v>
      </c>
      <c r="B34" s="45">
        <v>0</v>
      </c>
      <c r="C34" s="45">
        <v>46169.1</v>
      </c>
      <c r="D34" s="45">
        <f t="shared" si="0"/>
        <v>46169.1</v>
      </c>
      <c r="E34" s="52" t="s">
        <v>59</v>
      </c>
      <c r="F34" s="45">
        <v>0</v>
      </c>
      <c r="G34" s="45">
        <v>0</v>
      </c>
      <c r="H34" s="66"/>
    </row>
    <row r="35" spans="1:8" s="67" customFormat="1" ht="228" hidden="1" customHeight="1" x14ac:dyDescent="0.25">
      <c r="A35" s="71" t="s">
        <v>53</v>
      </c>
      <c r="B35" s="45">
        <v>1163483.7</v>
      </c>
      <c r="C35" s="45">
        <v>1461606.9</v>
      </c>
      <c r="D35" s="45">
        <f>C35-B35</f>
        <v>298123.19999999995</v>
      </c>
      <c r="E35" s="52">
        <f>C35/B35*100</f>
        <v>125.62332416002047</v>
      </c>
      <c r="F35" s="45">
        <v>0</v>
      </c>
      <c r="G35" s="45">
        <v>0</v>
      </c>
      <c r="H35" s="66"/>
    </row>
    <row r="36" spans="1:8" s="67" customFormat="1" x14ac:dyDescent="0.2">
      <c r="A36" s="73" t="s">
        <v>6</v>
      </c>
      <c r="B36" s="74">
        <f>SUM(B9:B35)</f>
        <v>1532710.8</v>
      </c>
      <c r="C36" s="74">
        <f>SUM(C9:C35)</f>
        <v>1741194.5999999999</v>
      </c>
      <c r="D36" s="74">
        <f t="shared" ref="D36" si="2">SUM(D9:D35)</f>
        <v>208483.79999999993</v>
      </c>
      <c r="E36" s="76">
        <f>C36/B36*100</f>
        <v>113.60229209580828</v>
      </c>
      <c r="F36" s="74">
        <f t="shared" ref="F36:G36" si="3">SUM(F9:F35)</f>
        <v>348491.5</v>
      </c>
      <c r="G36" s="74">
        <f t="shared" si="3"/>
        <v>103097.79999999999</v>
      </c>
      <c r="H36" s="66"/>
    </row>
    <row r="37" spans="1:8" s="67" customFormat="1" ht="84" hidden="1" customHeight="1" x14ac:dyDescent="0.25">
      <c r="A37" s="68" t="s">
        <v>21</v>
      </c>
      <c r="B37" s="45">
        <v>497.8</v>
      </c>
      <c r="C37" s="45">
        <v>556.4</v>
      </c>
      <c r="D37" s="45">
        <f>C37-B37</f>
        <v>58.599999999999966</v>
      </c>
      <c r="E37" s="52">
        <f>C37/B37*100</f>
        <v>111.77179590196866</v>
      </c>
      <c r="F37" s="45">
        <v>578.70000000000005</v>
      </c>
      <c r="G37" s="45">
        <v>601.79999999999995</v>
      </c>
      <c r="H37" s="66"/>
    </row>
    <row r="38" spans="1:8" s="67" customFormat="1" ht="409.5" hidden="1" customHeight="1" x14ac:dyDescent="0.25">
      <c r="A38" s="68" t="s">
        <v>33</v>
      </c>
      <c r="B38" s="45">
        <v>12017.4</v>
      </c>
      <c r="C38" s="45">
        <v>11689.7</v>
      </c>
      <c r="D38" s="45">
        <f t="shared" ref="D38:D58" si="4">C38-B38</f>
        <v>-327.69999999999891</v>
      </c>
      <c r="E38" s="52">
        <f t="shared" ref="E38:E71" si="5">C38/B38*100</f>
        <v>97.273120641736156</v>
      </c>
      <c r="F38" s="45">
        <v>11980.7</v>
      </c>
      <c r="G38" s="45">
        <v>11980.7</v>
      </c>
      <c r="H38" s="66"/>
    </row>
    <row r="39" spans="1:8" s="67" customFormat="1" ht="264" hidden="1" customHeight="1" x14ac:dyDescent="0.25">
      <c r="A39" s="72" t="s">
        <v>27</v>
      </c>
      <c r="B39" s="45">
        <v>1507.4</v>
      </c>
      <c r="C39" s="45">
        <v>2416.1999999999998</v>
      </c>
      <c r="D39" s="45">
        <f t="shared" si="4"/>
        <v>908.79999999999973</v>
      </c>
      <c r="E39" s="52">
        <f t="shared" si="5"/>
        <v>160.28923975056387</v>
      </c>
      <c r="F39" s="45">
        <v>2687.5</v>
      </c>
      <c r="G39" s="45">
        <v>2875.6</v>
      </c>
      <c r="H39" s="66"/>
    </row>
    <row r="40" spans="1:8" s="67" customFormat="1" ht="312" hidden="1" customHeight="1" x14ac:dyDescent="0.25">
      <c r="A40" s="68" t="s">
        <v>7</v>
      </c>
      <c r="B40" s="45">
        <v>540.9</v>
      </c>
      <c r="C40" s="45">
        <v>531.1</v>
      </c>
      <c r="D40" s="45">
        <f t="shared" si="4"/>
        <v>-9.7999999999999545</v>
      </c>
      <c r="E40" s="52">
        <f t="shared" si="5"/>
        <v>98.188204843778891</v>
      </c>
      <c r="F40" s="45">
        <v>531.1</v>
      </c>
      <c r="G40" s="45">
        <v>531.1</v>
      </c>
      <c r="H40" s="66"/>
    </row>
    <row r="41" spans="1:8" s="67" customFormat="1" ht="192" hidden="1" customHeight="1" x14ac:dyDescent="0.25">
      <c r="A41" s="68" t="s">
        <v>31</v>
      </c>
      <c r="B41" s="45">
        <v>1649887.8</v>
      </c>
      <c r="C41" s="45">
        <v>1656481.5</v>
      </c>
      <c r="D41" s="45">
        <f t="shared" si="4"/>
        <v>6593.6999999999534</v>
      </c>
      <c r="E41" s="52">
        <f t="shared" si="5"/>
        <v>100.3996453577025</v>
      </c>
      <c r="F41" s="45">
        <v>1656481.5</v>
      </c>
      <c r="G41" s="45">
        <v>1656481.5</v>
      </c>
      <c r="H41" s="66"/>
    </row>
    <row r="42" spans="1:8" s="67" customFormat="1" ht="84" hidden="1" customHeight="1" x14ac:dyDescent="0.25">
      <c r="A42" s="68" t="s">
        <v>8</v>
      </c>
      <c r="B42" s="45">
        <v>58976</v>
      </c>
      <c r="C42" s="45">
        <v>61709.7</v>
      </c>
      <c r="D42" s="45">
        <f t="shared" si="4"/>
        <v>2733.6999999999971</v>
      </c>
      <c r="E42" s="52">
        <f t="shared" si="5"/>
        <v>104.63527536625068</v>
      </c>
      <c r="F42" s="45">
        <v>61709.7</v>
      </c>
      <c r="G42" s="45">
        <v>61709.7</v>
      </c>
      <c r="H42" s="66"/>
    </row>
    <row r="43" spans="1:8" s="67" customFormat="1" ht="168" hidden="1" customHeight="1" x14ac:dyDescent="0.25">
      <c r="A43" s="68" t="s">
        <v>46</v>
      </c>
      <c r="B43" s="46">
        <v>304.5</v>
      </c>
      <c r="C43" s="46">
        <v>913.5</v>
      </c>
      <c r="D43" s="45">
        <f t="shared" si="4"/>
        <v>609</v>
      </c>
      <c r="E43" s="52">
        <f t="shared" si="5"/>
        <v>300</v>
      </c>
      <c r="F43" s="46">
        <v>913.5</v>
      </c>
      <c r="G43" s="46">
        <v>913.5</v>
      </c>
      <c r="H43" s="66"/>
    </row>
    <row r="44" spans="1:8" s="67" customFormat="1" ht="408" hidden="1" customHeight="1" x14ac:dyDescent="0.25">
      <c r="A44" s="68" t="s">
        <v>10</v>
      </c>
      <c r="B44" s="45">
        <v>801.7</v>
      </c>
      <c r="C44" s="45">
        <v>857.8</v>
      </c>
      <c r="D44" s="45">
        <f t="shared" si="4"/>
        <v>56.099999999999909</v>
      </c>
      <c r="E44" s="52">
        <f t="shared" si="5"/>
        <v>106.99763003617313</v>
      </c>
      <c r="F44" s="45">
        <v>857.8</v>
      </c>
      <c r="G44" s="45">
        <v>857.8</v>
      </c>
      <c r="H44" s="66"/>
    </row>
    <row r="45" spans="1:8" s="67" customFormat="1" ht="216" hidden="1" customHeight="1" x14ac:dyDescent="0.25">
      <c r="A45" s="68" t="s">
        <v>11</v>
      </c>
      <c r="B45" s="45">
        <v>32068.25</v>
      </c>
      <c r="C45" s="45">
        <v>34312.1</v>
      </c>
      <c r="D45" s="45">
        <f t="shared" si="4"/>
        <v>2243.8499999999985</v>
      </c>
      <c r="E45" s="52">
        <f t="shared" si="5"/>
        <v>106.99710773116711</v>
      </c>
      <c r="F45" s="45">
        <v>34312.1</v>
      </c>
      <c r="G45" s="45">
        <v>34312.1</v>
      </c>
      <c r="H45" s="66"/>
    </row>
    <row r="46" spans="1:8" s="67" customFormat="1" ht="240" hidden="1" customHeight="1" x14ac:dyDescent="0.25">
      <c r="A46" s="68" t="s">
        <v>35</v>
      </c>
      <c r="B46" s="45">
        <v>1650.6</v>
      </c>
      <c r="C46" s="45">
        <v>1454.7</v>
      </c>
      <c r="D46" s="45">
        <f t="shared" si="4"/>
        <v>-195.89999999999986</v>
      </c>
      <c r="E46" s="52">
        <f t="shared" si="5"/>
        <v>88.131588513267914</v>
      </c>
      <c r="F46" s="45">
        <v>1622.2</v>
      </c>
      <c r="G46" s="45">
        <v>1622.2</v>
      </c>
      <c r="H46" s="66"/>
    </row>
    <row r="47" spans="1:8" s="67" customFormat="1" ht="252" hidden="1" customHeight="1" x14ac:dyDescent="0.25">
      <c r="A47" s="68" t="s">
        <v>36</v>
      </c>
      <c r="B47" s="45">
        <v>58.4</v>
      </c>
      <c r="C47" s="45">
        <v>39.6</v>
      </c>
      <c r="D47" s="45">
        <f t="shared" si="4"/>
        <v>-18.799999999999997</v>
      </c>
      <c r="E47" s="52">
        <f t="shared" si="5"/>
        <v>67.808219178082197</v>
      </c>
      <c r="F47" s="45">
        <v>39.6</v>
      </c>
      <c r="G47" s="45">
        <v>39.6</v>
      </c>
      <c r="H47" s="66"/>
    </row>
    <row r="48" spans="1:8" s="67" customFormat="1" ht="409.5" hidden="1" customHeight="1" x14ac:dyDescent="0.25">
      <c r="A48" s="68" t="s">
        <v>9</v>
      </c>
      <c r="B48" s="45">
        <v>0</v>
      </c>
      <c r="C48" s="45">
        <v>0</v>
      </c>
      <c r="D48" s="45">
        <f t="shared" si="4"/>
        <v>0</v>
      </c>
      <c r="E48" s="52" t="s">
        <v>59</v>
      </c>
      <c r="F48" s="45">
        <v>1215.0999999999999</v>
      </c>
      <c r="G48" s="45">
        <v>1215.0999999999999</v>
      </c>
      <c r="H48" s="66"/>
    </row>
    <row r="49" spans="1:8" s="67" customFormat="1" ht="144" hidden="1" customHeight="1" x14ac:dyDescent="0.25">
      <c r="A49" s="68" t="s">
        <v>12</v>
      </c>
      <c r="B49" s="45">
        <v>43317.8</v>
      </c>
      <c r="C49" s="45">
        <v>34303</v>
      </c>
      <c r="D49" s="45">
        <f t="shared" si="4"/>
        <v>-9014.8000000000029</v>
      </c>
      <c r="E49" s="52">
        <f t="shared" si="5"/>
        <v>79.18915549727825</v>
      </c>
      <c r="F49" s="45">
        <v>35317.699999999997</v>
      </c>
      <c r="G49" s="45">
        <v>36097.300000000003</v>
      </c>
      <c r="H49" s="66"/>
    </row>
    <row r="50" spans="1:8" s="67" customFormat="1" ht="264" hidden="1" customHeight="1" x14ac:dyDescent="0.25">
      <c r="A50" s="68" t="s">
        <v>14</v>
      </c>
      <c r="B50" s="45">
        <v>74.099999999999994</v>
      </c>
      <c r="C50" s="45">
        <v>75.599999999999994</v>
      </c>
      <c r="D50" s="45">
        <f t="shared" si="4"/>
        <v>1.5</v>
      </c>
      <c r="E50" s="52">
        <f t="shared" si="5"/>
        <v>102.02429149797571</v>
      </c>
      <c r="F50" s="45">
        <v>128.5</v>
      </c>
      <c r="G50" s="45">
        <v>128.5</v>
      </c>
      <c r="H50" s="66"/>
    </row>
    <row r="51" spans="1:8" s="67" customFormat="1" ht="312" hidden="1" customHeight="1" x14ac:dyDescent="0.25">
      <c r="A51" s="68" t="s">
        <v>13</v>
      </c>
      <c r="B51" s="45">
        <v>10632.6</v>
      </c>
      <c r="C51" s="45">
        <v>10632.7</v>
      </c>
      <c r="D51" s="45">
        <f t="shared" si="4"/>
        <v>0.1000000000003638</v>
      </c>
      <c r="E51" s="52">
        <f t="shared" si="5"/>
        <v>100.0009405037338</v>
      </c>
      <c r="F51" s="45">
        <v>10632.7</v>
      </c>
      <c r="G51" s="45">
        <v>10632.7</v>
      </c>
      <c r="H51" s="66"/>
    </row>
    <row r="52" spans="1:8" s="67" customFormat="1" ht="192" hidden="1" customHeight="1" x14ac:dyDescent="0.25">
      <c r="A52" s="68" t="s">
        <v>15</v>
      </c>
      <c r="B52" s="45">
        <f>7922.4-3659.6</f>
        <v>4262.7999999999993</v>
      </c>
      <c r="C52" s="45">
        <v>8115.8</v>
      </c>
      <c r="D52" s="45">
        <f t="shared" si="4"/>
        <v>3853.0000000000009</v>
      </c>
      <c r="E52" s="52">
        <f t="shared" si="5"/>
        <v>190.38660035657318</v>
      </c>
      <c r="F52" s="45">
        <v>10821.1</v>
      </c>
      <c r="G52" s="45">
        <v>13526.4</v>
      </c>
      <c r="H52" s="66"/>
    </row>
    <row r="53" spans="1:8" s="67" customFormat="1" ht="300" hidden="1" customHeight="1" x14ac:dyDescent="0.25">
      <c r="A53" s="68" t="s">
        <v>16</v>
      </c>
      <c r="B53" s="46">
        <v>16.8</v>
      </c>
      <c r="C53" s="46">
        <v>17.7</v>
      </c>
      <c r="D53" s="45">
        <f t="shared" si="4"/>
        <v>0.89999999999999858</v>
      </c>
      <c r="E53" s="52">
        <f t="shared" si="5"/>
        <v>105.35714285714283</v>
      </c>
      <c r="F53" s="46">
        <v>17.5</v>
      </c>
      <c r="G53" s="46">
        <v>17.600000000000001</v>
      </c>
      <c r="H53" s="66"/>
    </row>
    <row r="54" spans="1:8" s="67" customFormat="1" ht="168" hidden="1" customHeight="1" x14ac:dyDescent="0.25">
      <c r="A54" s="68" t="s">
        <v>19</v>
      </c>
      <c r="B54" s="45">
        <v>10.4</v>
      </c>
      <c r="C54" s="45">
        <v>136.4</v>
      </c>
      <c r="D54" s="45">
        <f t="shared" si="4"/>
        <v>126</v>
      </c>
      <c r="E54" s="52">
        <f t="shared" si="5"/>
        <v>1311.5384615384614</v>
      </c>
      <c r="F54" s="45">
        <v>8.9</v>
      </c>
      <c r="G54" s="45">
        <v>9.6999999999999993</v>
      </c>
      <c r="H54" s="66"/>
    </row>
    <row r="55" spans="1:8" s="67" customFormat="1" ht="360" hidden="1" customHeight="1" x14ac:dyDescent="0.25">
      <c r="A55" s="68" t="s">
        <v>17</v>
      </c>
      <c r="B55" s="46">
        <v>6</v>
      </c>
      <c r="C55" s="46">
        <v>6</v>
      </c>
      <c r="D55" s="45">
        <f t="shared" si="4"/>
        <v>0</v>
      </c>
      <c r="E55" s="52">
        <f t="shared" si="5"/>
        <v>100</v>
      </c>
      <c r="F55" s="46">
        <v>6</v>
      </c>
      <c r="G55" s="46">
        <v>6</v>
      </c>
      <c r="H55" s="66"/>
    </row>
    <row r="56" spans="1:8" s="67" customFormat="1" ht="96" hidden="1" customHeight="1" x14ac:dyDescent="0.25">
      <c r="A56" s="68" t="s">
        <v>18</v>
      </c>
      <c r="B56" s="45">
        <v>2090.5</v>
      </c>
      <c r="C56" s="45">
        <v>2345.6999999999998</v>
      </c>
      <c r="D56" s="45">
        <f t="shared" si="4"/>
        <v>255.19999999999982</v>
      </c>
      <c r="E56" s="52">
        <f t="shared" si="5"/>
        <v>112.20760583592441</v>
      </c>
      <c r="F56" s="45">
        <v>2345.6999999999998</v>
      </c>
      <c r="G56" s="45">
        <v>2345.6999999999998</v>
      </c>
      <c r="H56" s="66"/>
    </row>
    <row r="57" spans="1:8" s="67" customFormat="1" ht="132" hidden="1" customHeight="1" x14ac:dyDescent="0.25">
      <c r="A57" s="73" t="s">
        <v>37</v>
      </c>
      <c r="B57" s="45">
        <v>5162.8</v>
      </c>
      <c r="C57" s="45">
        <v>5833.2</v>
      </c>
      <c r="D57" s="45">
        <f t="shared" si="4"/>
        <v>670.39999999999964</v>
      </c>
      <c r="E57" s="52">
        <f t="shared" si="5"/>
        <v>112.98520182846516</v>
      </c>
      <c r="F57" s="45">
        <v>6113.5</v>
      </c>
      <c r="G57" s="45">
        <v>6379.1</v>
      </c>
      <c r="H57" s="66"/>
    </row>
    <row r="58" spans="1:8" s="67" customFormat="1" ht="144" hidden="1" customHeight="1" x14ac:dyDescent="0.25">
      <c r="A58" s="68" t="s">
        <v>28</v>
      </c>
      <c r="B58" s="46">
        <v>5599.8</v>
      </c>
      <c r="C58" s="46">
        <v>4152.8999999999996</v>
      </c>
      <c r="D58" s="45">
        <f t="shared" si="4"/>
        <v>-1446.9000000000005</v>
      </c>
      <c r="E58" s="52">
        <f t="shared" si="5"/>
        <v>74.161577199185686</v>
      </c>
      <c r="F58" s="46">
        <v>4152.8999999999996</v>
      </c>
      <c r="G58" s="46">
        <v>4152.8999999999996</v>
      </c>
      <c r="H58" s="66"/>
    </row>
    <row r="59" spans="1:8" s="67" customFormat="1" ht="156" hidden="1" customHeight="1" x14ac:dyDescent="0.25">
      <c r="A59" s="68" t="s">
        <v>20</v>
      </c>
      <c r="B59" s="46">
        <v>3037.9</v>
      </c>
      <c r="C59" s="46">
        <v>3037.9</v>
      </c>
      <c r="D59" s="45">
        <f>C59-B59</f>
        <v>0</v>
      </c>
      <c r="E59" s="52">
        <f t="shared" si="5"/>
        <v>100</v>
      </c>
      <c r="F59" s="46">
        <v>3037.9</v>
      </c>
      <c r="G59" s="46">
        <v>3037.9</v>
      </c>
      <c r="H59" s="66"/>
    </row>
    <row r="60" spans="1:8" s="67" customFormat="1" x14ac:dyDescent="0.2">
      <c r="A60" s="73" t="s">
        <v>32</v>
      </c>
      <c r="B60" s="74">
        <f>SUM(B37:B59)</f>
        <v>1832522.2500000002</v>
      </c>
      <c r="C60" s="74">
        <f>SUM(C37:C59)</f>
        <v>1839619.1999999997</v>
      </c>
      <c r="D60" s="74">
        <f t="shared" ref="D60" si="6">SUM(D37:D59)</f>
        <v>7096.9499999999489</v>
      </c>
      <c r="E60" s="76">
        <f>C60/B60*100</f>
        <v>100.38727769881099</v>
      </c>
      <c r="F60" s="74">
        <f t="shared" ref="F60:G60" si="7">SUM(F37:F59)</f>
        <v>1845511.9</v>
      </c>
      <c r="G60" s="74">
        <f t="shared" si="7"/>
        <v>1849474.5</v>
      </c>
      <c r="H60" s="66"/>
    </row>
    <row r="61" spans="1:8" s="67" customFormat="1" ht="168" hidden="1" customHeight="1" x14ac:dyDescent="0.25">
      <c r="A61" s="68" t="s">
        <v>25</v>
      </c>
      <c r="B61" s="46">
        <v>104540.8</v>
      </c>
      <c r="C61" s="46">
        <v>104493.3</v>
      </c>
      <c r="D61" s="45">
        <f t="shared" ref="D61:D75" si="8">C61-B61</f>
        <v>-47.5</v>
      </c>
      <c r="E61" s="52">
        <f t="shared" si="5"/>
        <v>99.954563194465706</v>
      </c>
      <c r="F61" s="46">
        <v>104493.3</v>
      </c>
      <c r="G61" s="46">
        <v>104149.6</v>
      </c>
      <c r="H61" s="66"/>
    </row>
    <row r="62" spans="1:8" s="67" customFormat="1" ht="240" hidden="1" customHeight="1" x14ac:dyDescent="0.25">
      <c r="A62" s="68" t="s">
        <v>26</v>
      </c>
      <c r="B62" s="46">
        <v>4702.2</v>
      </c>
      <c r="C62" s="46">
        <v>4749.7</v>
      </c>
      <c r="D62" s="45">
        <f t="shared" si="8"/>
        <v>47.5</v>
      </c>
      <c r="E62" s="52">
        <f t="shared" si="5"/>
        <v>101.01016545446812</v>
      </c>
      <c r="F62" s="46">
        <v>4749.7</v>
      </c>
      <c r="G62" s="46">
        <v>4734.1000000000004</v>
      </c>
      <c r="H62" s="66"/>
    </row>
    <row r="63" spans="1:8" s="67" customFormat="1" ht="409.5" hidden="1" customHeight="1" x14ac:dyDescent="0.25">
      <c r="A63" s="68" t="s">
        <v>40</v>
      </c>
      <c r="B63" s="46">
        <v>999.4</v>
      </c>
      <c r="C63" s="46">
        <v>1240.2</v>
      </c>
      <c r="D63" s="45">
        <f t="shared" si="8"/>
        <v>240.80000000000007</v>
      </c>
      <c r="E63" s="52">
        <f t="shared" si="5"/>
        <v>124.09445667400441</v>
      </c>
      <c r="F63" s="46">
        <v>1240.2</v>
      </c>
      <c r="G63" s="46">
        <v>1240.2</v>
      </c>
      <c r="H63" s="66"/>
    </row>
    <row r="64" spans="1:8" s="67" customFormat="1" ht="252" hidden="1" customHeight="1" x14ac:dyDescent="0.25">
      <c r="A64" s="72" t="s">
        <v>56</v>
      </c>
      <c r="B64" s="46">
        <v>1572.3</v>
      </c>
      <c r="C64" s="46">
        <v>0</v>
      </c>
      <c r="D64" s="45">
        <f t="shared" si="8"/>
        <v>-1572.3</v>
      </c>
      <c r="E64" s="52" t="s">
        <v>59</v>
      </c>
      <c r="F64" s="46">
        <v>0</v>
      </c>
      <c r="G64" s="46">
        <v>0</v>
      </c>
      <c r="H64" s="66"/>
    </row>
    <row r="65" spans="1:8" s="67" customFormat="1" ht="409.5" hidden="1" customHeight="1" x14ac:dyDescent="0.25">
      <c r="A65" s="68" t="s">
        <v>51</v>
      </c>
      <c r="B65" s="46">
        <v>2063.3000000000002</v>
      </c>
      <c r="C65" s="46">
        <v>2062.4</v>
      </c>
      <c r="D65" s="45">
        <f t="shared" si="8"/>
        <v>-0.90000000000009095</v>
      </c>
      <c r="E65" s="52">
        <f t="shared" si="5"/>
        <v>99.956380555420921</v>
      </c>
      <c r="F65" s="46">
        <v>2062.4</v>
      </c>
      <c r="G65" s="46">
        <v>2062.4</v>
      </c>
      <c r="H65" s="66"/>
    </row>
    <row r="66" spans="1:8" s="67" customFormat="1" ht="204" hidden="1" customHeight="1" x14ac:dyDescent="0.25">
      <c r="A66" s="68" t="s">
        <v>43</v>
      </c>
      <c r="B66" s="46">
        <v>6339.6</v>
      </c>
      <c r="C66" s="46">
        <v>6110.2</v>
      </c>
      <c r="D66" s="45">
        <f t="shared" si="8"/>
        <v>-229.40000000000055</v>
      </c>
      <c r="E66" s="52">
        <f t="shared" si="5"/>
        <v>96.381475171935122</v>
      </c>
      <c r="F66" s="46">
        <v>6252.1</v>
      </c>
      <c r="G66" s="46">
        <v>6319.5</v>
      </c>
      <c r="H66" s="66"/>
    </row>
    <row r="67" spans="1:8" s="67" customFormat="1" ht="409.5" hidden="1" customHeight="1" x14ac:dyDescent="0.25">
      <c r="A67" s="68" t="s">
        <v>55</v>
      </c>
      <c r="B67" s="46">
        <v>92.8</v>
      </c>
      <c r="C67" s="46">
        <v>93.7</v>
      </c>
      <c r="D67" s="45">
        <f t="shared" si="8"/>
        <v>0.90000000000000568</v>
      </c>
      <c r="E67" s="52">
        <f>C67/B67*100</f>
        <v>100.96982758620689</v>
      </c>
      <c r="F67" s="46">
        <v>93.7</v>
      </c>
      <c r="G67" s="46">
        <v>93.7</v>
      </c>
      <c r="H67" s="66"/>
    </row>
    <row r="68" spans="1:8" s="67" customFormat="1" ht="409.5" hidden="1" customHeight="1" x14ac:dyDescent="0.25">
      <c r="A68" s="68" t="s">
        <v>52</v>
      </c>
      <c r="B68" s="46">
        <v>3000</v>
      </c>
      <c r="C68" s="46">
        <v>0</v>
      </c>
      <c r="D68" s="45">
        <f t="shared" si="8"/>
        <v>-3000</v>
      </c>
      <c r="E68" s="52" t="s">
        <v>59</v>
      </c>
      <c r="F68" s="46">
        <v>0</v>
      </c>
      <c r="G68" s="46">
        <v>0</v>
      </c>
      <c r="H68" s="66"/>
    </row>
    <row r="69" spans="1:8" s="67" customFormat="1" ht="409.5" hidden="1" customHeight="1" x14ac:dyDescent="0.25">
      <c r="A69" s="68" t="s">
        <v>52</v>
      </c>
      <c r="B69" s="46">
        <v>23757.200000000001</v>
      </c>
      <c r="C69" s="46">
        <v>0</v>
      </c>
      <c r="D69" s="45">
        <f t="shared" si="8"/>
        <v>-23757.200000000001</v>
      </c>
      <c r="E69" s="52" t="s">
        <v>59</v>
      </c>
      <c r="F69" s="46">
        <v>0</v>
      </c>
      <c r="G69" s="46">
        <v>0</v>
      </c>
      <c r="H69" s="66"/>
    </row>
    <row r="70" spans="1:8" s="67" customFormat="1" ht="228" hidden="1" customHeight="1" x14ac:dyDescent="0.25">
      <c r="A70" s="71" t="s">
        <v>44</v>
      </c>
      <c r="B70" s="46">
        <v>26880</v>
      </c>
      <c r="C70" s="46">
        <v>0</v>
      </c>
      <c r="D70" s="45">
        <f t="shared" si="8"/>
        <v>-26880</v>
      </c>
      <c r="E70" s="52" t="s">
        <v>59</v>
      </c>
      <c r="F70" s="46">
        <v>0</v>
      </c>
      <c r="G70" s="46">
        <v>0</v>
      </c>
      <c r="H70" s="66"/>
    </row>
    <row r="71" spans="1:8" s="67" customFormat="1" ht="409.5" hidden="1" customHeight="1" x14ac:dyDescent="0.25">
      <c r="A71" s="71" t="s">
        <v>69</v>
      </c>
      <c r="B71" s="46">
        <v>0</v>
      </c>
      <c r="C71" s="46">
        <v>10960.3</v>
      </c>
      <c r="D71" s="45">
        <f t="shared" si="8"/>
        <v>10960.3</v>
      </c>
      <c r="E71" s="52" t="e">
        <f t="shared" si="5"/>
        <v>#DIV/0!</v>
      </c>
      <c r="F71" s="46">
        <v>10960.3</v>
      </c>
      <c r="G71" s="46">
        <v>10960.3</v>
      </c>
      <c r="H71" s="66"/>
    </row>
    <row r="72" spans="1:8" s="67" customFormat="1" ht="336" hidden="1" customHeight="1" x14ac:dyDescent="0.25">
      <c r="A72" s="71" t="s">
        <v>88</v>
      </c>
      <c r="B72" s="46">
        <v>0</v>
      </c>
      <c r="C72" s="46">
        <v>2156.1</v>
      </c>
      <c r="D72" s="45">
        <f t="shared" si="8"/>
        <v>2156.1</v>
      </c>
      <c r="E72" s="52" t="s">
        <v>59</v>
      </c>
      <c r="F72" s="46">
        <v>0</v>
      </c>
      <c r="G72" s="46">
        <v>0</v>
      </c>
      <c r="H72" s="66"/>
    </row>
    <row r="73" spans="1:8" s="67" customFormat="1" ht="192" hidden="1" customHeight="1" x14ac:dyDescent="0.25">
      <c r="A73" s="71" t="s">
        <v>89</v>
      </c>
      <c r="B73" s="46">
        <v>0</v>
      </c>
      <c r="C73" s="46">
        <v>539</v>
      </c>
      <c r="D73" s="45">
        <f t="shared" si="8"/>
        <v>539</v>
      </c>
      <c r="E73" s="52" t="s">
        <v>59</v>
      </c>
      <c r="F73" s="46">
        <v>539</v>
      </c>
      <c r="G73" s="46">
        <v>539</v>
      </c>
      <c r="H73" s="66"/>
    </row>
    <row r="74" spans="1:8" s="67" customFormat="1" x14ac:dyDescent="0.2">
      <c r="A74" s="73" t="s">
        <v>29</v>
      </c>
      <c r="B74" s="74">
        <f>SUM(B61:B73)</f>
        <v>173947.6</v>
      </c>
      <c r="C74" s="74">
        <f t="shared" ref="C74" si="9">SUM(C61:C73)</f>
        <v>132404.9</v>
      </c>
      <c r="D74" s="74">
        <f t="shared" si="8"/>
        <v>-41542.700000000012</v>
      </c>
      <c r="E74" s="76">
        <f>C74/B74*100</f>
        <v>76.117692914417901</v>
      </c>
      <c r="F74" s="74">
        <f t="shared" ref="F74:G74" si="10">SUM(F61:F73)</f>
        <v>130390.7</v>
      </c>
      <c r="G74" s="74">
        <f t="shared" si="10"/>
        <v>130098.8</v>
      </c>
      <c r="H74" s="66"/>
    </row>
    <row r="75" spans="1:8" x14ac:dyDescent="0.2">
      <c r="A75" s="79" t="s">
        <v>30</v>
      </c>
      <c r="B75" s="77">
        <f>B74+B60+B36+B8</f>
        <v>4259609.0500000007</v>
      </c>
      <c r="C75" s="77">
        <f>C74+C60+C36+C8</f>
        <v>4376963.1999999993</v>
      </c>
      <c r="D75" s="77">
        <f t="shared" si="8"/>
        <v>117354.14999999851</v>
      </c>
      <c r="E75" s="78">
        <f>C75/B75*100</f>
        <v>102.75504509034693</v>
      </c>
      <c r="F75" s="77">
        <f>F74+F60+F36+F8</f>
        <v>2666976.0999999996</v>
      </c>
      <c r="G75" s="77">
        <f>G74+G60+G36+G8</f>
        <v>2459511.1</v>
      </c>
      <c r="H75" s="55"/>
    </row>
    <row r="76" spans="1:8" x14ac:dyDescent="0.2">
      <c r="C76" s="18"/>
      <c r="D76" s="18"/>
      <c r="E76" s="21"/>
      <c r="F76" s="18"/>
    </row>
    <row r="77" spans="1:8" x14ac:dyDescent="0.2">
      <c r="C77" s="18"/>
      <c r="D77" s="18"/>
      <c r="E77" s="21"/>
      <c r="F77" s="18"/>
    </row>
    <row r="78" spans="1:8" x14ac:dyDescent="0.2">
      <c r="C78" s="18"/>
      <c r="D78" s="18"/>
      <c r="E78" s="21"/>
      <c r="F78" s="18"/>
    </row>
    <row r="79" spans="1:8" x14ac:dyDescent="0.2">
      <c r="C79" s="18"/>
      <c r="D79" s="18"/>
      <c r="E79" s="21"/>
      <c r="F79" s="18"/>
    </row>
    <row r="80" spans="1:8" x14ac:dyDescent="0.2">
      <c r="C80" s="18"/>
      <c r="D80" s="18"/>
      <c r="E80" s="21"/>
      <c r="F80" s="18"/>
    </row>
    <row r="81" spans="3:6" x14ac:dyDescent="0.2">
      <c r="C81" s="18"/>
      <c r="D81" s="18"/>
      <c r="E81" s="21"/>
      <c r="F81" s="18"/>
    </row>
    <row r="82" spans="3:6" x14ac:dyDescent="0.2">
      <c r="C82" s="18"/>
      <c r="D82" s="18"/>
      <c r="E82" s="21"/>
      <c r="F82" s="18"/>
    </row>
    <row r="83" spans="3:6" x14ac:dyDescent="0.2">
      <c r="C83" s="18"/>
      <c r="D83" s="18"/>
      <c r="E83" s="21"/>
      <c r="F83" s="18"/>
    </row>
    <row r="84" spans="3:6" x14ac:dyDescent="0.2">
      <c r="C84" s="18"/>
      <c r="D84" s="18"/>
      <c r="E84" s="21"/>
      <c r="F84" s="18"/>
    </row>
    <row r="85" spans="3:6" x14ac:dyDescent="0.2">
      <c r="C85" s="18"/>
      <c r="D85" s="18"/>
      <c r="E85" s="21"/>
      <c r="F85" s="18"/>
    </row>
    <row r="86" spans="3:6" x14ac:dyDescent="0.2">
      <c r="C86" s="18"/>
      <c r="D86" s="18"/>
      <c r="E86" s="21"/>
      <c r="F86" s="18"/>
    </row>
    <row r="87" spans="3:6" x14ac:dyDescent="0.2">
      <c r="C87" s="18"/>
      <c r="D87" s="18"/>
      <c r="E87" s="21"/>
      <c r="F87" s="18"/>
    </row>
    <row r="88" spans="3:6" x14ac:dyDescent="0.2">
      <c r="C88" s="18"/>
      <c r="D88" s="18"/>
      <c r="E88" s="21"/>
      <c r="F88" s="18"/>
    </row>
    <row r="89" spans="3:6" x14ac:dyDescent="0.2">
      <c r="C89" s="18"/>
      <c r="D89" s="18"/>
      <c r="E89" s="21"/>
      <c r="F89" s="18"/>
    </row>
    <row r="90" spans="3:6" x14ac:dyDescent="0.2">
      <c r="C90" s="18"/>
      <c r="D90" s="18"/>
      <c r="E90" s="21"/>
      <c r="F90" s="18"/>
    </row>
    <row r="91" spans="3:6" x14ac:dyDescent="0.2">
      <c r="C91" s="18"/>
      <c r="D91" s="18"/>
      <c r="E91" s="21"/>
      <c r="F91" s="18"/>
    </row>
    <row r="92" spans="3:6" x14ac:dyDescent="0.2">
      <c r="C92" s="18"/>
      <c r="D92" s="18"/>
      <c r="E92" s="21"/>
      <c r="F92" s="18"/>
    </row>
    <row r="93" spans="3:6" x14ac:dyDescent="0.2">
      <c r="C93" s="18"/>
      <c r="D93" s="18"/>
      <c r="E93" s="21"/>
      <c r="F93" s="18"/>
    </row>
    <row r="94" spans="3:6" x14ac:dyDescent="0.2">
      <c r="C94" s="18"/>
      <c r="D94" s="18"/>
      <c r="E94" s="21"/>
      <c r="F94" s="18"/>
    </row>
    <row r="95" spans="3:6" x14ac:dyDescent="0.2">
      <c r="C95" s="18"/>
      <c r="D95" s="18"/>
      <c r="E95" s="21"/>
      <c r="F95" s="18"/>
    </row>
    <row r="96" spans="3:6" x14ac:dyDescent="0.2">
      <c r="C96" s="18"/>
      <c r="D96" s="18"/>
      <c r="E96" s="21"/>
      <c r="F96" s="18"/>
    </row>
    <row r="97" spans="3:6" x14ac:dyDescent="0.2">
      <c r="C97" s="18"/>
      <c r="D97" s="18"/>
      <c r="E97" s="21"/>
      <c r="F97" s="18"/>
    </row>
    <row r="98" spans="3:6" x14ac:dyDescent="0.2">
      <c r="C98" s="18"/>
      <c r="D98" s="18"/>
      <c r="E98" s="21"/>
      <c r="F98" s="18"/>
    </row>
    <row r="99" spans="3:6" x14ac:dyDescent="0.2">
      <c r="C99" s="18"/>
      <c r="D99" s="18"/>
      <c r="E99" s="21"/>
      <c r="F99" s="18"/>
    </row>
    <row r="100" spans="3:6" x14ac:dyDescent="0.2">
      <c r="C100" s="18"/>
      <c r="D100" s="18"/>
      <c r="E100" s="21"/>
      <c r="F100" s="18"/>
    </row>
    <row r="101" spans="3:6" x14ac:dyDescent="0.2">
      <c r="C101" s="18"/>
      <c r="D101" s="18"/>
      <c r="E101" s="21"/>
      <c r="F101" s="18"/>
    </row>
    <row r="102" spans="3:6" x14ac:dyDescent="0.2">
      <c r="C102" s="18"/>
      <c r="D102" s="18"/>
      <c r="E102" s="21"/>
      <c r="F102" s="18"/>
    </row>
    <row r="103" spans="3:6" x14ac:dyDescent="0.2">
      <c r="C103" s="18"/>
      <c r="D103" s="18"/>
      <c r="E103" s="21"/>
      <c r="F103" s="18"/>
    </row>
    <row r="104" spans="3:6" x14ac:dyDescent="0.2">
      <c r="C104" s="18"/>
      <c r="D104" s="18"/>
      <c r="E104" s="21"/>
      <c r="F104" s="18"/>
    </row>
    <row r="105" spans="3:6" x14ac:dyDescent="0.2">
      <c r="C105" s="18"/>
      <c r="D105" s="18"/>
      <c r="E105" s="21"/>
      <c r="F105" s="18"/>
    </row>
    <row r="106" spans="3:6" x14ac:dyDescent="0.2">
      <c r="C106" s="18"/>
      <c r="D106" s="18"/>
      <c r="E106" s="21"/>
      <c r="F106" s="18"/>
    </row>
    <row r="107" spans="3:6" x14ac:dyDescent="0.2">
      <c r="C107" s="18"/>
      <c r="D107" s="18"/>
      <c r="E107" s="21"/>
      <c r="F107" s="18"/>
    </row>
    <row r="108" spans="3:6" x14ac:dyDescent="0.2">
      <c r="C108" s="18"/>
      <c r="D108" s="18"/>
      <c r="E108" s="21"/>
      <c r="F108" s="18"/>
    </row>
    <row r="109" spans="3:6" x14ac:dyDescent="0.2">
      <c r="C109" s="18"/>
      <c r="D109" s="18"/>
      <c r="E109" s="21"/>
      <c r="F109" s="18"/>
    </row>
    <row r="110" spans="3:6" x14ac:dyDescent="0.2">
      <c r="C110" s="18"/>
      <c r="D110" s="18"/>
      <c r="E110" s="21"/>
      <c r="F110" s="18"/>
    </row>
    <row r="111" spans="3:6" x14ac:dyDescent="0.2">
      <c r="C111" s="18"/>
      <c r="D111" s="18"/>
      <c r="E111" s="21"/>
      <c r="F111" s="18"/>
    </row>
    <row r="112" spans="3:6" x14ac:dyDescent="0.2">
      <c r="C112" s="18"/>
      <c r="D112" s="18"/>
      <c r="E112" s="21"/>
      <c r="F112" s="18"/>
    </row>
    <row r="113" spans="3:6" x14ac:dyDescent="0.2">
      <c r="C113" s="18"/>
      <c r="D113" s="18"/>
      <c r="E113" s="21"/>
      <c r="F113" s="18"/>
    </row>
    <row r="114" spans="3:6" x14ac:dyDescent="0.2">
      <c r="C114" s="18"/>
      <c r="D114" s="18"/>
      <c r="E114" s="21"/>
      <c r="F114" s="18"/>
    </row>
    <row r="115" spans="3:6" x14ac:dyDescent="0.2">
      <c r="C115" s="18"/>
      <c r="D115" s="18"/>
      <c r="E115" s="21"/>
      <c r="F115" s="18"/>
    </row>
    <row r="116" spans="3:6" x14ac:dyDescent="0.2">
      <c r="C116" s="18"/>
      <c r="D116" s="18"/>
      <c r="E116" s="21"/>
      <c r="F116" s="18"/>
    </row>
    <row r="117" spans="3:6" x14ac:dyDescent="0.2">
      <c r="C117" s="18"/>
      <c r="D117" s="18"/>
      <c r="E117" s="21"/>
      <c r="F117" s="18"/>
    </row>
    <row r="118" spans="3:6" x14ac:dyDescent="0.2">
      <c r="C118" s="18"/>
      <c r="D118" s="18"/>
      <c r="E118" s="21"/>
      <c r="F118" s="18"/>
    </row>
    <row r="119" spans="3:6" x14ac:dyDescent="0.2">
      <c r="C119" s="18"/>
      <c r="D119" s="18"/>
      <c r="E119" s="21"/>
      <c r="F119" s="18"/>
    </row>
    <row r="120" spans="3:6" x14ac:dyDescent="0.2">
      <c r="C120" s="18"/>
      <c r="D120" s="18"/>
      <c r="E120" s="21"/>
      <c r="F120" s="18"/>
    </row>
    <row r="121" spans="3:6" x14ac:dyDescent="0.2">
      <c r="C121" s="18"/>
      <c r="D121" s="18"/>
      <c r="E121" s="21"/>
      <c r="F121" s="18"/>
    </row>
    <row r="122" spans="3:6" x14ac:dyDescent="0.2">
      <c r="C122" s="18"/>
      <c r="D122" s="18"/>
      <c r="E122" s="21"/>
      <c r="F122" s="18"/>
    </row>
    <row r="123" spans="3:6" x14ac:dyDescent="0.2">
      <c r="C123" s="18"/>
      <c r="D123" s="18"/>
      <c r="E123" s="21"/>
      <c r="F123" s="18"/>
    </row>
    <row r="124" spans="3:6" x14ac:dyDescent="0.2">
      <c r="C124" s="18"/>
      <c r="D124" s="18"/>
      <c r="E124" s="21"/>
      <c r="F124" s="18"/>
    </row>
    <row r="125" spans="3:6" x14ac:dyDescent="0.2">
      <c r="C125" s="18"/>
      <c r="D125" s="18"/>
      <c r="E125" s="21"/>
      <c r="F125" s="18"/>
    </row>
    <row r="126" spans="3:6" x14ac:dyDescent="0.2">
      <c r="C126" s="18"/>
      <c r="D126" s="18"/>
      <c r="E126" s="21"/>
      <c r="F126" s="18"/>
    </row>
    <row r="127" spans="3:6" x14ac:dyDescent="0.2">
      <c r="C127" s="18"/>
      <c r="D127" s="18"/>
      <c r="E127" s="21"/>
      <c r="F127" s="18"/>
    </row>
    <row r="128" spans="3:6" x14ac:dyDescent="0.2">
      <c r="C128" s="18"/>
      <c r="D128" s="18"/>
      <c r="E128" s="21"/>
      <c r="F128" s="18"/>
    </row>
    <row r="129" spans="3:6" x14ac:dyDescent="0.2">
      <c r="C129" s="18"/>
      <c r="D129" s="18"/>
      <c r="E129" s="21"/>
      <c r="F129" s="18"/>
    </row>
    <row r="130" spans="3:6" x14ac:dyDescent="0.2">
      <c r="C130" s="18"/>
      <c r="D130" s="18"/>
      <c r="E130" s="21"/>
      <c r="F130" s="18"/>
    </row>
    <row r="131" spans="3:6" x14ac:dyDescent="0.2">
      <c r="C131" s="18"/>
      <c r="D131" s="18"/>
      <c r="E131" s="21"/>
      <c r="F131" s="18"/>
    </row>
    <row r="132" spans="3:6" x14ac:dyDescent="0.2">
      <c r="C132" s="18"/>
      <c r="D132" s="18"/>
      <c r="E132" s="21"/>
      <c r="F132" s="18"/>
    </row>
    <row r="133" spans="3:6" x14ac:dyDescent="0.2">
      <c r="C133" s="18"/>
      <c r="D133" s="18"/>
      <c r="E133" s="21"/>
      <c r="F133" s="18"/>
    </row>
    <row r="134" spans="3:6" x14ac:dyDescent="0.2">
      <c r="C134" s="18"/>
      <c r="D134" s="18"/>
      <c r="E134" s="21"/>
      <c r="F134" s="18"/>
    </row>
    <row r="135" spans="3:6" x14ac:dyDescent="0.2">
      <c r="C135" s="18"/>
      <c r="D135" s="18"/>
      <c r="E135" s="21"/>
      <c r="F135" s="18"/>
    </row>
    <row r="136" spans="3:6" x14ac:dyDescent="0.2">
      <c r="C136" s="18"/>
      <c r="D136" s="18"/>
      <c r="E136" s="21"/>
      <c r="F136" s="18"/>
    </row>
    <row r="137" spans="3:6" x14ac:dyDescent="0.2">
      <c r="C137" s="18"/>
      <c r="D137" s="18"/>
      <c r="E137" s="21"/>
      <c r="F137" s="18"/>
    </row>
    <row r="138" spans="3:6" x14ac:dyDescent="0.2">
      <c r="C138" s="18"/>
      <c r="D138" s="18"/>
      <c r="E138" s="21"/>
      <c r="F138" s="18"/>
    </row>
    <row r="139" spans="3:6" x14ac:dyDescent="0.2">
      <c r="C139" s="18"/>
      <c r="D139" s="18"/>
      <c r="E139" s="21"/>
      <c r="F139" s="18"/>
    </row>
    <row r="140" spans="3:6" x14ac:dyDescent="0.2">
      <c r="C140" s="18"/>
      <c r="D140" s="18"/>
      <c r="E140" s="21"/>
      <c r="F140" s="18"/>
    </row>
    <row r="141" spans="3:6" x14ac:dyDescent="0.2">
      <c r="C141" s="18"/>
      <c r="D141" s="18"/>
      <c r="E141" s="21"/>
      <c r="F141" s="18"/>
    </row>
    <row r="142" spans="3:6" x14ac:dyDescent="0.2">
      <c r="C142" s="18"/>
      <c r="D142" s="18"/>
      <c r="E142" s="21"/>
      <c r="F142" s="18"/>
    </row>
    <row r="143" spans="3:6" x14ac:dyDescent="0.2">
      <c r="C143" s="18"/>
      <c r="D143" s="18"/>
      <c r="E143" s="21"/>
      <c r="F143" s="18"/>
    </row>
    <row r="144" spans="3:6" x14ac:dyDescent="0.2">
      <c r="C144" s="18"/>
      <c r="D144" s="18"/>
      <c r="E144" s="21"/>
      <c r="F144" s="18"/>
    </row>
    <row r="145" spans="3:6" x14ac:dyDescent="0.2">
      <c r="C145" s="18"/>
      <c r="D145" s="18"/>
      <c r="E145" s="21"/>
      <c r="F145" s="18"/>
    </row>
    <row r="146" spans="3:6" x14ac:dyDescent="0.2">
      <c r="C146" s="18"/>
      <c r="D146" s="18"/>
      <c r="E146" s="21"/>
      <c r="F146" s="18"/>
    </row>
    <row r="147" spans="3:6" x14ac:dyDescent="0.2">
      <c r="C147" s="18"/>
      <c r="D147" s="18"/>
      <c r="E147" s="21"/>
      <c r="F147" s="18"/>
    </row>
    <row r="148" spans="3:6" x14ac:dyDescent="0.2">
      <c r="C148" s="18"/>
      <c r="D148" s="18"/>
      <c r="E148" s="21"/>
      <c r="F148" s="18"/>
    </row>
    <row r="149" spans="3:6" x14ac:dyDescent="0.2">
      <c r="C149" s="18"/>
      <c r="D149" s="18"/>
      <c r="E149" s="21"/>
      <c r="F149" s="18"/>
    </row>
    <row r="150" spans="3:6" x14ac:dyDescent="0.2">
      <c r="C150" s="18"/>
      <c r="D150" s="18"/>
      <c r="E150" s="21"/>
      <c r="F150" s="18"/>
    </row>
    <row r="151" spans="3:6" x14ac:dyDescent="0.2">
      <c r="C151" s="18"/>
      <c r="D151" s="18"/>
      <c r="E151" s="21"/>
      <c r="F151" s="18"/>
    </row>
    <row r="152" spans="3:6" x14ac:dyDescent="0.2">
      <c r="C152" s="18"/>
      <c r="D152" s="18"/>
      <c r="E152" s="21"/>
      <c r="F152" s="18"/>
    </row>
    <row r="153" spans="3:6" x14ac:dyDescent="0.2">
      <c r="C153" s="18"/>
      <c r="D153" s="18"/>
      <c r="E153" s="21"/>
      <c r="F153" s="18"/>
    </row>
    <row r="154" spans="3:6" x14ac:dyDescent="0.2">
      <c r="C154" s="18"/>
      <c r="D154" s="18"/>
      <c r="E154" s="21"/>
      <c r="F154" s="18"/>
    </row>
    <row r="155" spans="3:6" x14ac:dyDescent="0.2">
      <c r="C155" s="18"/>
      <c r="D155" s="18"/>
      <c r="E155" s="21"/>
      <c r="F155" s="18"/>
    </row>
    <row r="156" spans="3:6" x14ac:dyDescent="0.2">
      <c r="C156" s="18"/>
      <c r="D156" s="18"/>
      <c r="E156" s="21"/>
      <c r="F156" s="18"/>
    </row>
    <row r="157" spans="3:6" x14ac:dyDescent="0.2">
      <c r="C157" s="18"/>
      <c r="D157" s="18"/>
      <c r="E157" s="21"/>
      <c r="F157" s="18"/>
    </row>
    <row r="158" spans="3:6" x14ac:dyDescent="0.2">
      <c r="C158" s="18"/>
      <c r="D158" s="18"/>
      <c r="E158" s="21"/>
      <c r="F158" s="18"/>
    </row>
    <row r="159" spans="3:6" x14ac:dyDescent="0.2">
      <c r="C159" s="18"/>
      <c r="D159" s="18"/>
      <c r="E159" s="21"/>
      <c r="F159" s="18"/>
    </row>
    <row r="160" spans="3:6" x14ac:dyDescent="0.2">
      <c r="C160" s="18"/>
      <c r="D160" s="18"/>
      <c r="E160" s="21"/>
      <c r="F160" s="18"/>
    </row>
    <row r="161" spans="3:6" x14ac:dyDescent="0.2">
      <c r="C161" s="18"/>
      <c r="D161" s="18"/>
      <c r="E161" s="21"/>
      <c r="F161" s="18"/>
    </row>
    <row r="162" spans="3:6" x14ac:dyDescent="0.2">
      <c r="C162" s="18"/>
      <c r="D162" s="18"/>
      <c r="E162" s="21"/>
      <c r="F162" s="18"/>
    </row>
    <row r="163" spans="3:6" x14ac:dyDescent="0.2">
      <c r="C163" s="18"/>
      <c r="D163" s="18"/>
      <c r="E163" s="21"/>
      <c r="F163" s="18"/>
    </row>
    <row r="164" spans="3:6" x14ac:dyDescent="0.2">
      <c r="C164" s="18"/>
      <c r="D164" s="18"/>
      <c r="E164" s="21"/>
      <c r="F164" s="18"/>
    </row>
    <row r="165" spans="3:6" x14ac:dyDescent="0.2">
      <c r="C165" s="18"/>
      <c r="D165" s="18"/>
      <c r="E165" s="21"/>
      <c r="F165" s="18"/>
    </row>
    <row r="166" spans="3:6" x14ac:dyDescent="0.2">
      <c r="C166" s="18"/>
      <c r="D166" s="18"/>
      <c r="E166" s="21"/>
      <c r="F166" s="18"/>
    </row>
    <row r="167" spans="3:6" x14ac:dyDescent="0.2">
      <c r="C167" s="18"/>
      <c r="D167" s="18"/>
      <c r="E167" s="21"/>
      <c r="F167" s="18"/>
    </row>
    <row r="168" spans="3:6" x14ac:dyDescent="0.2">
      <c r="C168" s="18"/>
      <c r="D168" s="18"/>
      <c r="E168" s="21"/>
      <c r="F168" s="18"/>
    </row>
    <row r="169" spans="3:6" x14ac:dyDescent="0.2">
      <c r="C169" s="18"/>
      <c r="D169" s="18"/>
      <c r="E169" s="21"/>
      <c r="F169" s="18"/>
    </row>
    <row r="170" spans="3:6" x14ac:dyDescent="0.2">
      <c r="C170" s="18"/>
      <c r="D170" s="18"/>
      <c r="E170" s="21"/>
      <c r="F170" s="18"/>
    </row>
    <row r="171" spans="3:6" x14ac:dyDescent="0.2">
      <c r="C171" s="18"/>
      <c r="D171" s="18"/>
      <c r="E171" s="21"/>
      <c r="F171" s="18"/>
    </row>
    <row r="172" spans="3:6" x14ac:dyDescent="0.2">
      <c r="C172" s="18"/>
      <c r="D172" s="18"/>
      <c r="E172" s="21"/>
      <c r="F172" s="18"/>
    </row>
    <row r="173" spans="3:6" x14ac:dyDescent="0.2">
      <c r="C173" s="18"/>
      <c r="D173" s="18"/>
      <c r="E173" s="21"/>
      <c r="F173" s="18"/>
    </row>
    <row r="174" spans="3:6" x14ac:dyDescent="0.2">
      <c r="C174" s="18"/>
      <c r="D174" s="18"/>
      <c r="E174" s="21"/>
      <c r="F174" s="18"/>
    </row>
    <row r="175" spans="3:6" x14ac:dyDescent="0.2">
      <c r="C175" s="18"/>
      <c r="D175" s="18"/>
      <c r="E175" s="21"/>
      <c r="F175" s="18"/>
    </row>
    <row r="176" spans="3:6" x14ac:dyDescent="0.2">
      <c r="C176" s="18"/>
      <c r="D176" s="18"/>
      <c r="E176" s="21"/>
      <c r="F176" s="18"/>
    </row>
    <row r="177" spans="3:6" x14ac:dyDescent="0.2">
      <c r="C177" s="18"/>
      <c r="D177" s="18"/>
      <c r="E177" s="21"/>
      <c r="F177" s="18"/>
    </row>
    <row r="178" spans="3:6" x14ac:dyDescent="0.2">
      <c r="C178" s="18"/>
      <c r="D178" s="18"/>
      <c r="E178" s="21"/>
      <c r="F178" s="18"/>
    </row>
    <row r="179" spans="3:6" x14ac:dyDescent="0.2">
      <c r="C179" s="18"/>
      <c r="D179" s="18"/>
      <c r="E179" s="21"/>
      <c r="F179" s="18"/>
    </row>
    <row r="180" spans="3:6" x14ac:dyDescent="0.2">
      <c r="C180" s="18"/>
      <c r="D180" s="18"/>
      <c r="E180" s="21"/>
      <c r="F180" s="18"/>
    </row>
    <row r="181" spans="3:6" x14ac:dyDescent="0.2">
      <c r="C181" s="18"/>
      <c r="D181" s="18"/>
      <c r="E181" s="21"/>
      <c r="F181" s="18"/>
    </row>
    <row r="182" spans="3:6" x14ac:dyDescent="0.2">
      <c r="C182" s="18"/>
      <c r="D182" s="18"/>
      <c r="E182" s="21"/>
      <c r="F182" s="18"/>
    </row>
    <row r="183" spans="3:6" x14ac:dyDescent="0.2">
      <c r="C183" s="18"/>
      <c r="D183" s="18"/>
      <c r="E183" s="21"/>
      <c r="F183" s="18"/>
    </row>
    <row r="184" spans="3:6" x14ac:dyDescent="0.2">
      <c r="C184" s="18"/>
      <c r="D184" s="18"/>
      <c r="E184" s="21"/>
      <c r="F184" s="18"/>
    </row>
    <row r="185" spans="3:6" x14ac:dyDescent="0.2">
      <c r="C185" s="18"/>
      <c r="D185" s="18"/>
      <c r="E185" s="21"/>
      <c r="F185" s="18"/>
    </row>
    <row r="186" spans="3:6" x14ac:dyDescent="0.2">
      <c r="C186" s="18"/>
      <c r="D186" s="18"/>
      <c r="E186" s="21"/>
      <c r="F186" s="18"/>
    </row>
    <row r="187" spans="3:6" x14ac:dyDescent="0.2">
      <c r="C187" s="18"/>
      <c r="D187" s="18"/>
      <c r="E187" s="21"/>
      <c r="F187" s="18"/>
    </row>
    <row r="188" spans="3:6" x14ac:dyDescent="0.2">
      <c r="C188" s="18"/>
      <c r="D188" s="18"/>
      <c r="E188" s="21"/>
      <c r="F188" s="18"/>
    </row>
    <row r="189" spans="3:6" x14ac:dyDescent="0.2">
      <c r="C189" s="18"/>
      <c r="D189" s="18"/>
      <c r="E189" s="21"/>
      <c r="F189" s="18"/>
    </row>
    <row r="190" spans="3:6" x14ac:dyDescent="0.2">
      <c r="C190" s="18"/>
      <c r="D190" s="18"/>
      <c r="E190" s="21"/>
      <c r="F190" s="18"/>
    </row>
    <row r="191" spans="3:6" x14ac:dyDescent="0.2">
      <c r="C191" s="18"/>
      <c r="D191" s="18"/>
      <c r="E191" s="21"/>
      <c r="F191" s="18"/>
    </row>
    <row r="192" spans="3:6" x14ac:dyDescent="0.2">
      <c r="C192" s="18"/>
      <c r="D192" s="18"/>
      <c r="E192" s="21"/>
      <c r="F192" s="18"/>
    </row>
    <row r="193" spans="3:6" x14ac:dyDescent="0.2">
      <c r="C193" s="18"/>
      <c r="D193" s="18"/>
      <c r="E193" s="21"/>
      <c r="F193" s="18"/>
    </row>
    <row r="194" spans="3:6" x14ac:dyDescent="0.2">
      <c r="C194" s="18"/>
      <c r="D194" s="18"/>
      <c r="E194" s="21"/>
      <c r="F194" s="18"/>
    </row>
    <row r="195" spans="3:6" x14ac:dyDescent="0.2">
      <c r="C195" s="18"/>
      <c r="D195" s="18"/>
      <c r="E195" s="21"/>
      <c r="F195" s="18"/>
    </row>
    <row r="196" spans="3:6" x14ac:dyDescent="0.2">
      <c r="C196" s="18"/>
      <c r="D196" s="18"/>
      <c r="E196" s="21"/>
      <c r="F196" s="18"/>
    </row>
    <row r="197" spans="3:6" x14ac:dyDescent="0.2">
      <c r="C197" s="18"/>
      <c r="D197" s="18"/>
      <c r="E197" s="21"/>
      <c r="F197" s="18"/>
    </row>
    <row r="198" spans="3:6" x14ac:dyDescent="0.2">
      <c r="C198" s="18"/>
      <c r="D198" s="18"/>
      <c r="E198" s="21"/>
      <c r="F198" s="18"/>
    </row>
    <row r="199" spans="3:6" x14ac:dyDescent="0.2">
      <c r="C199" s="18"/>
      <c r="D199" s="18"/>
      <c r="E199" s="21"/>
      <c r="F199" s="18"/>
    </row>
    <row r="200" spans="3:6" x14ac:dyDescent="0.2">
      <c r="C200" s="18"/>
      <c r="D200" s="18"/>
      <c r="E200" s="21"/>
      <c r="F200" s="18"/>
    </row>
    <row r="201" spans="3:6" x14ac:dyDescent="0.2">
      <c r="C201" s="18"/>
      <c r="D201" s="18"/>
      <c r="E201" s="21"/>
      <c r="F201" s="18"/>
    </row>
    <row r="202" spans="3:6" x14ac:dyDescent="0.2">
      <c r="C202" s="18"/>
      <c r="D202" s="18"/>
      <c r="E202" s="21"/>
      <c r="F202" s="18"/>
    </row>
    <row r="203" spans="3:6" x14ac:dyDescent="0.2">
      <c r="C203" s="18"/>
      <c r="D203" s="18"/>
      <c r="E203" s="21"/>
      <c r="F203" s="18"/>
    </row>
    <row r="204" spans="3:6" x14ac:dyDescent="0.2">
      <c r="C204" s="18"/>
      <c r="D204" s="18"/>
      <c r="E204" s="21"/>
      <c r="F204" s="18"/>
    </row>
    <row r="205" spans="3:6" x14ac:dyDescent="0.2">
      <c r="C205" s="18"/>
      <c r="D205" s="18"/>
      <c r="E205" s="21"/>
      <c r="F205" s="18"/>
    </row>
    <row r="206" spans="3:6" x14ac:dyDescent="0.2">
      <c r="C206" s="18"/>
      <c r="D206" s="18"/>
      <c r="E206" s="21"/>
      <c r="F206" s="18"/>
    </row>
    <row r="207" spans="3:6" x14ac:dyDescent="0.2">
      <c r="C207" s="18"/>
      <c r="D207" s="18"/>
      <c r="E207" s="21"/>
      <c r="F207" s="18"/>
    </row>
    <row r="208" spans="3:6" x14ac:dyDescent="0.2">
      <c r="C208" s="18"/>
      <c r="D208" s="18"/>
      <c r="E208" s="21"/>
      <c r="F208" s="18"/>
    </row>
    <row r="209" spans="3:6" x14ac:dyDescent="0.2">
      <c r="C209" s="18"/>
      <c r="D209" s="18"/>
      <c r="E209" s="21"/>
      <c r="F209" s="18"/>
    </row>
    <row r="210" spans="3:6" x14ac:dyDescent="0.2">
      <c r="C210" s="18"/>
      <c r="D210" s="18"/>
      <c r="E210" s="21"/>
      <c r="F210" s="18"/>
    </row>
    <row r="211" spans="3:6" x14ac:dyDescent="0.2">
      <c r="C211" s="18"/>
      <c r="D211" s="18"/>
      <c r="E211" s="21"/>
      <c r="F211" s="18"/>
    </row>
    <row r="212" spans="3:6" x14ac:dyDescent="0.2">
      <c r="C212" s="18"/>
      <c r="D212" s="18"/>
      <c r="E212" s="21"/>
      <c r="F212" s="18"/>
    </row>
    <row r="213" spans="3:6" x14ac:dyDescent="0.2">
      <c r="C213" s="18"/>
      <c r="D213" s="18"/>
      <c r="E213" s="21"/>
      <c r="F213" s="18"/>
    </row>
    <row r="214" spans="3:6" x14ac:dyDescent="0.2">
      <c r="C214" s="18"/>
      <c r="D214" s="18"/>
      <c r="E214" s="21"/>
      <c r="F214" s="18"/>
    </row>
    <row r="215" spans="3:6" x14ac:dyDescent="0.2">
      <c r="C215" s="18"/>
      <c r="D215" s="18"/>
      <c r="E215" s="21"/>
      <c r="F215" s="18"/>
    </row>
    <row r="216" spans="3:6" x14ac:dyDescent="0.2">
      <c r="C216" s="18"/>
      <c r="D216" s="18"/>
      <c r="E216" s="21"/>
      <c r="F216" s="18"/>
    </row>
    <row r="217" spans="3:6" x14ac:dyDescent="0.2">
      <c r="C217" s="18"/>
      <c r="D217" s="18"/>
      <c r="E217" s="21"/>
      <c r="F217" s="18"/>
    </row>
    <row r="218" spans="3:6" x14ac:dyDescent="0.2">
      <c r="C218" s="18"/>
      <c r="D218" s="18"/>
      <c r="E218" s="21"/>
      <c r="F218" s="18"/>
    </row>
    <row r="219" spans="3:6" x14ac:dyDescent="0.2">
      <c r="C219" s="18"/>
      <c r="D219" s="18"/>
      <c r="E219" s="21"/>
      <c r="F219" s="18"/>
    </row>
    <row r="220" spans="3:6" x14ac:dyDescent="0.2">
      <c r="C220" s="18"/>
      <c r="D220" s="18"/>
      <c r="E220" s="21"/>
      <c r="F220" s="18"/>
    </row>
    <row r="221" spans="3:6" x14ac:dyDescent="0.2">
      <c r="C221" s="18"/>
      <c r="D221" s="18"/>
      <c r="E221" s="21"/>
      <c r="F221" s="18"/>
    </row>
    <row r="222" spans="3:6" x14ac:dyDescent="0.2">
      <c r="C222" s="18"/>
      <c r="D222" s="18"/>
      <c r="E222" s="21"/>
      <c r="F222" s="18"/>
    </row>
    <row r="223" spans="3:6" x14ac:dyDescent="0.2">
      <c r="C223" s="18"/>
      <c r="D223" s="18"/>
      <c r="E223" s="21"/>
      <c r="F223" s="18"/>
    </row>
    <row r="224" spans="3:6" x14ac:dyDescent="0.2">
      <c r="C224" s="18"/>
      <c r="D224" s="18"/>
      <c r="E224" s="21"/>
      <c r="F224" s="18"/>
    </row>
    <row r="225" spans="3:6" x14ac:dyDescent="0.2">
      <c r="C225" s="18"/>
      <c r="D225" s="18"/>
      <c r="E225" s="21"/>
      <c r="F225" s="18"/>
    </row>
    <row r="226" spans="3:6" x14ac:dyDescent="0.2">
      <c r="C226" s="18"/>
      <c r="D226" s="18"/>
      <c r="E226" s="21"/>
      <c r="F226" s="18"/>
    </row>
    <row r="227" spans="3:6" x14ac:dyDescent="0.2">
      <c r="C227" s="18"/>
      <c r="D227" s="18"/>
      <c r="E227" s="21"/>
      <c r="F227" s="18"/>
    </row>
    <row r="228" spans="3:6" x14ac:dyDescent="0.2">
      <c r="C228" s="18"/>
      <c r="D228" s="18"/>
      <c r="E228" s="21"/>
      <c r="F228" s="18"/>
    </row>
    <row r="229" spans="3:6" x14ac:dyDescent="0.2">
      <c r="C229" s="18"/>
      <c r="D229" s="18"/>
      <c r="E229" s="21"/>
      <c r="F229" s="18"/>
    </row>
    <row r="230" spans="3:6" x14ac:dyDescent="0.2">
      <c r="C230" s="18"/>
      <c r="D230" s="18"/>
      <c r="E230" s="21"/>
      <c r="F230" s="18"/>
    </row>
    <row r="231" spans="3:6" x14ac:dyDescent="0.2">
      <c r="C231" s="18"/>
      <c r="D231" s="18"/>
      <c r="E231" s="21"/>
      <c r="F231" s="18"/>
    </row>
    <row r="232" spans="3:6" x14ac:dyDescent="0.2">
      <c r="C232" s="18"/>
      <c r="D232" s="18"/>
      <c r="E232" s="21"/>
      <c r="F232" s="18"/>
    </row>
    <row r="233" spans="3:6" x14ac:dyDescent="0.2">
      <c r="C233" s="18"/>
      <c r="D233" s="18"/>
      <c r="E233" s="21"/>
      <c r="F233" s="18"/>
    </row>
    <row r="234" spans="3:6" x14ac:dyDescent="0.2">
      <c r="C234" s="18"/>
      <c r="D234" s="18"/>
      <c r="E234" s="21"/>
      <c r="F234" s="18"/>
    </row>
    <row r="235" spans="3:6" x14ac:dyDescent="0.2">
      <c r="C235" s="18"/>
      <c r="D235" s="18"/>
      <c r="E235" s="21"/>
      <c r="F235" s="18"/>
    </row>
    <row r="236" spans="3:6" x14ac:dyDescent="0.2">
      <c r="C236" s="18"/>
      <c r="D236" s="18"/>
      <c r="E236" s="21"/>
      <c r="F236" s="18"/>
    </row>
    <row r="237" spans="3:6" x14ac:dyDescent="0.2">
      <c r="C237" s="18"/>
      <c r="D237" s="18"/>
      <c r="E237" s="21"/>
      <c r="F237" s="18"/>
    </row>
    <row r="238" spans="3:6" x14ac:dyDescent="0.2">
      <c r="C238" s="18"/>
      <c r="D238" s="18"/>
      <c r="E238" s="21"/>
      <c r="F238" s="18"/>
    </row>
    <row r="239" spans="3:6" x14ac:dyDescent="0.2">
      <c r="C239" s="18"/>
      <c r="D239" s="18"/>
      <c r="E239" s="21"/>
      <c r="F239" s="18"/>
    </row>
    <row r="240" spans="3:6" x14ac:dyDescent="0.2">
      <c r="C240" s="18"/>
      <c r="D240" s="18"/>
      <c r="E240" s="21"/>
      <c r="F240" s="18"/>
    </row>
    <row r="241" spans="3:6" x14ac:dyDescent="0.2">
      <c r="C241" s="18"/>
      <c r="D241" s="18"/>
      <c r="E241" s="21"/>
      <c r="F241" s="18"/>
    </row>
    <row r="242" spans="3:6" x14ac:dyDescent="0.2">
      <c r="C242" s="18"/>
      <c r="D242" s="18"/>
      <c r="E242" s="21"/>
      <c r="F242" s="18"/>
    </row>
    <row r="243" spans="3:6" x14ac:dyDescent="0.2">
      <c r="C243" s="18"/>
      <c r="D243" s="18"/>
      <c r="E243" s="21"/>
      <c r="F243" s="18"/>
    </row>
    <row r="244" spans="3:6" x14ac:dyDescent="0.2">
      <c r="C244" s="18"/>
      <c r="D244" s="18"/>
      <c r="E244" s="21"/>
      <c r="F244" s="18"/>
    </row>
    <row r="245" spans="3:6" x14ac:dyDescent="0.2">
      <c r="C245" s="18"/>
      <c r="D245" s="18"/>
      <c r="E245" s="21"/>
      <c r="F245" s="18"/>
    </row>
    <row r="246" spans="3:6" x14ac:dyDescent="0.2">
      <c r="C246" s="18"/>
      <c r="D246" s="18"/>
      <c r="E246" s="21"/>
      <c r="F246" s="18"/>
    </row>
    <row r="247" spans="3:6" x14ac:dyDescent="0.2">
      <c r="C247" s="18"/>
      <c r="D247" s="18"/>
      <c r="E247" s="21"/>
      <c r="F247" s="18"/>
    </row>
    <row r="248" spans="3:6" x14ac:dyDescent="0.2">
      <c r="C248" s="18"/>
      <c r="D248" s="18"/>
      <c r="E248" s="21"/>
      <c r="F248" s="18"/>
    </row>
    <row r="249" spans="3:6" x14ac:dyDescent="0.2">
      <c r="C249" s="18"/>
      <c r="D249" s="18"/>
      <c r="E249" s="21"/>
      <c r="F249" s="18"/>
    </row>
    <row r="250" spans="3:6" x14ac:dyDescent="0.2">
      <c r="C250" s="18"/>
      <c r="D250" s="18"/>
      <c r="E250" s="21"/>
      <c r="F250" s="18"/>
    </row>
    <row r="251" spans="3:6" x14ac:dyDescent="0.2">
      <c r="C251" s="18"/>
      <c r="D251" s="18"/>
      <c r="E251" s="21"/>
      <c r="F251" s="18"/>
    </row>
    <row r="252" spans="3:6" x14ac:dyDescent="0.2">
      <c r="C252" s="18"/>
      <c r="D252" s="18"/>
      <c r="E252" s="21"/>
      <c r="F252" s="18"/>
    </row>
    <row r="253" spans="3:6" x14ac:dyDescent="0.2">
      <c r="C253" s="18"/>
      <c r="D253" s="18"/>
      <c r="E253" s="21"/>
      <c r="F253" s="18"/>
    </row>
    <row r="254" spans="3:6" x14ac:dyDescent="0.2">
      <c r="C254" s="18"/>
      <c r="D254" s="18"/>
      <c r="E254" s="21"/>
      <c r="F254" s="18"/>
    </row>
    <row r="255" spans="3:6" x14ac:dyDescent="0.2">
      <c r="C255" s="18"/>
      <c r="D255" s="18"/>
      <c r="E255" s="21"/>
      <c r="F255" s="18"/>
    </row>
    <row r="256" spans="3:6" x14ac:dyDescent="0.2">
      <c r="C256" s="18"/>
      <c r="D256" s="18"/>
      <c r="E256" s="21"/>
      <c r="F256" s="18"/>
    </row>
    <row r="257" spans="3:6" x14ac:dyDescent="0.2">
      <c r="C257" s="18"/>
      <c r="D257" s="18"/>
      <c r="E257" s="21"/>
      <c r="F257" s="18"/>
    </row>
    <row r="258" spans="3:6" x14ac:dyDescent="0.2">
      <c r="C258" s="18"/>
      <c r="D258" s="18"/>
      <c r="E258" s="21"/>
      <c r="F258" s="18"/>
    </row>
    <row r="259" spans="3:6" x14ac:dyDescent="0.2">
      <c r="C259" s="18"/>
      <c r="D259" s="18"/>
      <c r="E259" s="21"/>
      <c r="F259" s="18"/>
    </row>
    <row r="260" spans="3:6" x14ac:dyDescent="0.2">
      <c r="C260" s="18"/>
      <c r="D260" s="18"/>
      <c r="E260" s="21"/>
      <c r="F260" s="18"/>
    </row>
    <row r="261" spans="3:6" x14ac:dyDescent="0.2">
      <c r="C261" s="18"/>
      <c r="D261" s="18"/>
      <c r="E261" s="21"/>
      <c r="F261" s="18"/>
    </row>
    <row r="262" spans="3:6" x14ac:dyDescent="0.2">
      <c r="C262" s="18"/>
      <c r="D262" s="18"/>
      <c r="E262" s="21"/>
      <c r="F262" s="18"/>
    </row>
    <row r="263" spans="3:6" x14ac:dyDescent="0.2">
      <c r="C263" s="18"/>
      <c r="D263" s="18"/>
      <c r="E263" s="21"/>
      <c r="F263" s="18"/>
    </row>
    <row r="264" spans="3:6" x14ac:dyDescent="0.2">
      <c r="C264" s="18"/>
      <c r="D264" s="18"/>
      <c r="E264" s="21"/>
      <c r="F264" s="18"/>
    </row>
    <row r="265" spans="3:6" x14ac:dyDescent="0.2">
      <c r="C265" s="18"/>
      <c r="D265" s="18"/>
      <c r="E265" s="21"/>
      <c r="F265" s="18"/>
    </row>
    <row r="266" spans="3:6" x14ac:dyDescent="0.2">
      <c r="C266" s="18"/>
      <c r="D266" s="18"/>
      <c r="E266" s="21"/>
      <c r="F266" s="18"/>
    </row>
    <row r="267" spans="3:6" x14ac:dyDescent="0.2">
      <c r="C267" s="18"/>
      <c r="D267" s="18"/>
      <c r="E267" s="21"/>
      <c r="F267" s="18"/>
    </row>
    <row r="268" spans="3:6" x14ac:dyDescent="0.2">
      <c r="C268" s="18"/>
      <c r="D268" s="18"/>
      <c r="E268" s="21"/>
      <c r="F268" s="18"/>
    </row>
    <row r="269" spans="3:6" x14ac:dyDescent="0.2">
      <c r="C269" s="18"/>
      <c r="D269" s="18"/>
      <c r="E269" s="21"/>
      <c r="F269" s="18"/>
    </row>
    <row r="270" spans="3:6" x14ac:dyDescent="0.2">
      <c r="C270" s="18"/>
      <c r="D270" s="18"/>
      <c r="E270" s="21"/>
      <c r="F270" s="18"/>
    </row>
    <row r="271" spans="3:6" x14ac:dyDescent="0.2">
      <c r="C271" s="18"/>
      <c r="D271" s="18"/>
      <c r="E271" s="21"/>
      <c r="F271" s="18"/>
    </row>
    <row r="272" spans="3:6" x14ac:dyDescent="0.2">
      <c r="C272" s="18"/>
      <c r="D272" s="18"/>
      <c r="E272" s="21"/>
      <c r="F272" s="18"/>
    </row>
    <row r="273" spans="3:6" x14ac:dyDescent="0.2">
      <c r="C273" s="18"/>
      <c r="D273" s="18"/>
      <c r="E273" s="21"/>
      <c r="F273" s="18"/>
    </row>
    <row r="274" spans="3:6" x14ac:dyDescent="0.2">
      <c r="C274" s="18"/>
      <c r="D274" s="18"/>
      <c r="E274" s="21"/>
      <c r="F274" s="18"/>
    </row>
    <row r="275" spans="3:6" x14ac:dyDescent="0.2">
      <c r="C275" s="18"/>
      <c r="D275" s="18"/>
      <c r="E275" s="21"/>
      <c r="F275" s="18"/>
    </row>
    <row r="276" spans="3:6" x14ac:dyDescent="0.2">
      <c r="C276" s="18"/>
      <c r="D276" s="18"/>
      <c r="E276" s="21"/>
      <c r="F276" s="18"/>
    </row>
    <row r="277" spans="3:6" x14ac:dyDescent="0.2">
      <c r="C277" s="18"/>
      <c r="D277" s="18"/>
      <c r="E277" s="21"/>
      <c r="F277" s="18"/>
    </row>
    <row r="278" spans="3:6" x14ac:dyDescent="0.2">
      <c r="C278" s="18"/>
      <c r="D278" s="18"/>
      <c r="E278" s="21"/>
      <c r="F278" s="18"/>
    </row>
    <row r="279" spans="3:6" x14ac:dyDescent="0.2">
      <c r="C279" s="18"/>
      <c r="D279" s="18"/>
      <c r="E279" s="21"/>
      <c r="F279" s="18"/>
    </row>
    <row r="280" spans="3:6" x14ac:dyDescent="0.2">
      <c r="C280" s="18"/>
      <c r="D280" s="18"/>
      <c r="E280" s="21"/>
      <c r="F280" s="18"/>
    </row>
    <row r="281" spans="3:6" x14ac:dyDescent="0.2">
      <c r="C281" s="18"/>
      <c r="D281" s="18"/>
      <c r="E281" s="21"/>
      <c r="F281" s="18"/>
    </row>
    <row r="282" spans="3:6" x14ac:dyDescent="0.2">
      <c r="C282" s="18"/>
      <c r="D282" s="18"/>
      <c r="E282" s="21"/>
      <c r="F282" s="18"/>
    </row>
    <row r="283" spans="3:6" x14ac:dyDescent="0.2">
      <c r="C283" s="18"/>
      <c r="D283" s="18"/>
      <c r="E283" s="21"/>
      <c r="F283" s="18"/>
    </row>
    <row r="284" spans="3:6" x14ac:dyDescent="0.2">
      <c r="C284" s="18"/>
      <c r="D284" s="18"/>
      <c r="E284" s="21"/>
      <c r="F284" s="18"/>
    </row>
    <row r="285" spans="3:6" x14ac:dyDescent="0.2">
      <c r="C285" s="18"/>
      <c r="D285" s="18"/>
      <c r="E285" s="21"/>
      <c r="F285" s="18"/>
    </row>
    <row r="286" spans="3:6" x14ac:dyDescent="0.2">
      <c r="C286" s="18"/>
      <c r="D286" s="18"/>
      <c r="E286" s="21"/>
      <c r="F286" s="18"/>
    </row>
    <row r="287" spans="3:6" x14ac:dyDescent="0.2">
      <c r="C287" s="18"/>
      <c r="D287" s="18"/>
      <c r="E287" s="21"/>
      <c r="F287" s="18"/>
    </row>
    <row r="288" spans="3:6" x14ac:dyDescent="0.2">
      <c r="C288" s="18"/>
      <c r="D288" s="18"/>
      <c r="E288" s="21"/>
      <c r="F288" s="18"/>
    </row>
    <row r="289" spans="3:6" x14ac:dyDescent="0.2">
      <c r="C289" s="18"/>
      <c r="D289" s="18"/>
      <c r="E289" s="21"/>
      <c r="F289" s="18"/>
    </row>
    <row r="290" spans="3:6" x14ac:dyDescent="0.2">
      <c r="C290" s="18"/>
      <c r="D290" s="18"/>
      <c r="E290" s="21"/>
      <c r="F290" s="18"/>
    </row>
    <row r="291" spans="3:6" x14ac:dyDescent="0.2">
      <c r="C291" s="18"/>
      <c r="D291" s="18"/>
      <c r="E291" s="21"/>
      <c r="F291" s="18"/>
    </row>
    <row r="292" spans="3:6" x14ac:dyDescent="0.2">
      <c r="C292" s="18"/>
      <c r="D292" s="18"/>
      <c r="E292" s="21"/>
      <c r="F292" s="18"/>
    </row>
    <row r="293" spans="3:6" x14ac:dyDescent="0.2">
      <c r="C293" s="18"/>
      <c r="D293" s="18"/>
      <c r="E293" s="21"/>
      <c r="F293" s="18"/>
    </row>
    <row r="294" spans="3:6" x14ac:dyDescent="0.2">
      <c r="C294" s="18"/>
      <c r="D294" s="18"/>
      <c r="E294" s="21"/>
      <c r="F294" s="18"/>
    </row>
    <row r="295" spans="3:6" x14ac:dyDescent="0.2">
      <c r="C295" s="18"/>
      <c r="D295" s="18"/>
      <c r="E295" s="21"/>
      <c r="F295" s="18"/>
    </row>
    <row r="296" spans="3:6" x14ac:dyDescent="0.2">
      <c r="C296" s="18"/>
      <c r="D296" s="18"/>
      <c r="E296" s="21"/>
      <c r="F296" s="18"/>
    </row>
    <row r="297" spans="3:6" x14ac:dyDescent="0.2">
      <c r="C297" s="18"/>
      <c r="D297" s="18"/>
      <c r="E297" s="21"/>
      <c r="F297" s="18"/>
    </row>
    <row r="298" spans="3:6" x14ac:dyDescent="0.2">
      <c r="C298" s="18"/>
      <c r="D298" s="18"/>
      <c r="E298" s="21"/>
      <c r="F298" s="18"/>
    </row>
    <row r="299" spans="3:6" x14ac:dyDescent="0.2">
      <c r="C299" s="18"/>
      <c r="D299" s="18"/>
      <c r="E299" s="21"/>
      <c r="F299" s="18"/>
    </row>
    <row r="300" spans="3:6" x14ac:dyDescent="0.2">
      <c r="C300" s="18"/>
      <c r="D300" s="18"/>
      <c r="E300" s="21"/>
      <c r="F300" s="18"/>
    </row>
    <row r="301" spans="3:6" x14ac:dyDescent="0.2">
      <c r="C301" s="18"/>
      <c r="D301" s="18"/>
      <c r="E301" s="21"/>
      <c r="F301" s="18"/>
    </row>
    <row r="302" spans="3:6" x14ac:dyDescent="0.2">
      <c r="C302" s="18"/>
      <c r="D302" s="18"/>
      <c r="E302" s="21"/>
      <c r="F302" s="18"/>
    </row>
    <row r="303" spans="3:6" x14ac:dyDescent="0.2">
      <c r="C303" s="18"/>
      <c r="D303" s="18"/>
      <c r="E303" s="21"/>
      <c r="F303" s="18"/>
    </row>
    <row r="304" spans="3:6" x14ac:dyDescent="0.2">
      <c r="C304" s="18"/>
      <c r="D304" s="18"/>
      <c r="E304" s="21"/>
      <c r="F304" s="18"/>
    </row>
    <row r="305" spans="3:6" x14ac:dyDescent="0.2">
      <c r="C305" s="18"/>
      <c r="D305" s="18"/>
      <c r="E305" s="21"/>
      <c r="F305" s="18"/>
    </row>
    <row r="306" spans="3:6" x14ac:dyDescent="0.2">
      <c r="C306" s="18"/>
      <c r="D306" s="18"/>
      <c r="E306" s="21"/>
      <c r="F306" s="18"/>
    </row>
    <row r="307" spans="3:6" x14ac:dyDescent="0.2">
      <c r="C307" s="18"/>
      <c r="D307" s="18"/>
      <c r="E307" s="21"/>
      <c r="F307" s="18"/>
    </row>
    <row r="308" spans="3:6" x14ac:dyDescent="0.2">
      <c r="C308" s="18"/>
      <c r="D308" s="18"/>
      <c r="E308" s="21"/>
      <c r="F308" s="18"/>
    </row>
    <row r="309" spans="3:6" x14ac:dyDescent="0.2">
      <c r="C309" s="18"/>
      <c r="D309" s="18"/>
      <c r="E309" s="21"/>
      <c r="F309" s="18"/>
    </row>
    <row r="310" spans="3:6" x14ac:dyDescent="0.2">
      <c r="C310" s="18"/>
      <c r="D310" s="18"/>
      <c r="E310" s="21"/>
      <c r="F310" s="18"/>
    </row>
    <row r="311" spans="3:6" x14ac:dyDescent="0.2">
      <c r="C311" s="18"/>
      <c r="D311" s="18"/>
      <c r="E311" s="21"/>
      <c r="F311" s="18"/>
    </row>
    <row r="312" spans="3:6" x14ac:dyDescent="0.2">
      <c r="C312" s="18"/>
      <c r="D312" s="18"/>
      <c r="E312" s="21"/>
      <c r="F312" s="18"/>
    </row>
    <row r="313" spans="3:6" x14ac:dyDescent="0.2">
      <c r="C313" s="18"/>
      <c r="D313" s="18"/>
      <c r="E313" s="21"/>
      <c r="F313" s="18"/>
    </row>
    <row r="314" spans="3:6" x14ac:dyDescent="0.2">
      <c r="C314" s="18"/>
      <c r="D314" s="18"/>
      <c r="E314" s="21"/>
      <c r="F314" s="18"/>
    </row>
    <row r="315" spans="3:6" x14ac:dyDescent="0.2">
      <c r="C315" s="18"/>
      <c r="D315" s="18"/>
      <c r="E315" s="21"/>
      <c r="F315" s="18"/>
    </row>
    <row r="316" spans="3:6" x14ac:dyDescent="0.2">
      <c r="C316" s="18"/>
      <c r="D316" s="18"/>
      <c r="E316" s="21"/>
      <c r="F316" s="18"/>
    </row>
    <row r="317" spans="3:6" x14ac:dyDescent="0.2">
      <c r="C317" s="18"/>
      <c r="D317" s="18"/>
      <c r="E317" s="21"/>
      <c r="F317" s="18"/>
    </row>
    <row r="318" spans="3:6" x14ac:dyDescent="0.2">
      <c r="C318" s="18"/>
      <c r="D318" s="18"/>
      <c r="E318" s="21"/>
      <c r="F318" s="18"/>
    </row>
    <row r="319" spans="3:6" x14ac:dyDescent="0.2">
      <c r="C319" s="18"/>
      <c r="D319" s="18"/>
      <c r="E319" s="21"/>
      <c r="F319" s="18"/>
    </row>
    <row r="320" spans="3:6" x14ac:dyDescent="0.2">
      <c r="C320" s="18"/>
      <c r="D320" s="18"/>
      <c r="E320" s="21"/>
      <c r="F320" s="18"/>
    </row>
    <row r="321" spans="3:6" x14ac:dyDescent="0.2">
      <c r="C321" s="18"/>
      <c r="D321" s="18"/>
      <c r="E321" s="21"/>
      <c r="F321" s="18"/>
    </row>
    <row r="322" spans="3:6" x14ac:dyDescent="0.2">
      <c r="C322" s="18"/>
      <c r="D322" s="18"/>
      <c r="E322" s="21"/>
      <c r="F322" s="18"/>
    </row>
    <row r="323" spans="3:6" x14ac:dyDescent="0.2">
      <c r="C323" s="18"/>
      <c r="D323" s="18"/>
      <c r="E323" s="21"/>
      <c r="F323" s="18"/>
    </row>
    <row r="324" spans="3:6" x14ac:dyDescent="0.2">
      <c r="C324" s="18"/>
      <c r="D324" s="18"/>
      <c r="E324" s="21"/>
      <c r="F324" s="18"/>
    </row>
    <row r="325" spans="3:6" x14ac:dyDescent="0.2">
      <c r="C325" s="18"/>
      <c r="D325" s="18"/>
      <c r="E325" s="21"/>
      <c r="F325" s="18"/>
    </row>
    <row r="326" spans="3:6" x14ac:dyDescent="0.2">
      <c r="C326" s="18"/>
      <c r="D326" s="18"/>
      <c r="E326" s="21"/>
      <c r="F326" s="18"/>
    </row>
    <row r="327" spans="3:6" x14ac:dyDescent="0.2">
      <c r="C327" s="18"/>
      <c r="D327" s="18"/>
      <c r="E327" s="21"/>
      <c r="F327" s="18"/>
    </row>
    <row r="328" spans="3:6" x14ac:dyDescent="0.2">
      <c r="C328" s="18"/>
      <c r="D328" s="18"/>
      <c r="E328" s="21"/>
      <c r="F328" s="18"/>
    </row>
    <row r="329" spans="3:6" x14ac:dyDescent="0.2">
      <c r="C329" s="18"/>
      <c r="D329" s="18"/>
      <c r="E329" s="21"/>
      <c r="F329" s="18"/>
    </row>
    <row r="330" spans="3:6" x14ac:dyDescent="0.2">
      <c r="C330" s="18"/>
      <c r="D330" s="18"/>
      <c r="E330" s="21"/>
      <c r="F330" s="18"/>
    </row>
    <row r="331" spans="3:6" x14ac:dyDescent="0.2">
      <c r="C331" s="18"/>
      <c r="D331" s="18"/>
      <c r="E331" s="21"/>
      <c r="F331" s="18"/>
    </row>
    <row r="332" spans="3:6" x14ac:dyDescent="0.2">
      <c r="C332" s="18"/>
      <c r="D332" s="18"/>
      <c r="E332" s="21"/>
      <c r="F332" s="18"/>
    </row>
    <row r="333" spans="3:6" x14ac:dyDescent="0.2">
      <c r="C333" s="18"/>
      <c r="D333" s="18"/>
      <c r="E333" s="21"/>
      <c r="F333" s="18"/>
    </row>
    <row r="334" spans="3:6" x14ac:dyDescent="0.2">
      <c r="C334" s="18"/>
      <c r="D334" s="18"/>
      <c r="E334" s="21"/>
      <c r="F334" s="18"/>
    </row>
    <row r="335" spans="3:6" x14ac:dyDescent="0.2">
      <c r="C335" s="18"/>
      <c r="D335" s="18"/>
      <c r="E335" s="21"/>
      <c r="F335" s="18"/>
    </row>
    <row r="336" spans="3:6" x14ac:dyDescent="0.2">
      <c r="C336" s="18"/>
      <c r="D336" s="18"/>
      <c r="E336" s="21"/>
      <c r="F336" s="18"/>
    </row>
    <row r="337" spans="3:6" x14ac:dyDescent="0.2">
      <c r="C337" s="18"/>
      <c r="D337" s="18"/>
      <c r="E337" s="21"/>
      <c r="F337" s="18"/>
    </row>
    <row r="338" spans="3:6" x14ac:dyDescent="0.2">
      <c r="C338" s="18"/>
      <c r="D338" s="18"/>
      <c r="E338" s="21"/>
      <c r="F338" s="18"/>
    </row>
    <row r="339" spans="3:6" x14ac:dyDescent="0.2">
      <c r="C339" s="18"/>
      <c r="D339" s="18"/>
      <c r="E339" s="21"/>
      <c r="F339" s="18"/>
    </row>
    <row r="340" spans="3:6" x14ac:dyDescent="0.2">
      <c r="C340" s="18"/>
      <c r="D340" s="18"/>
      <c r="E340" s="21"/>
      <c r="F340" s="18"/>
    </row>
    <row r="341" spans="3:6" x14ac:dyDescent="0.2">
      <c r="C341" s="18"/>
      <c r="D341" s="18"/>
      <c r="E341" s="21"/>
      <c r="F341" s="18"/>
    </row>
    <row r="342" spans="3:6" x14ac:dyDescent="0.2">
      <c r="C342" s="18"/>
      <c r="D342" s="18"/>
      <c r="E342" s="21"/>
      <c r="F342" s="18"/>
    </row>
    <row r="343" spans="3:6" x14ac:dyDescent="0.2">
      <c r="C343" s="18"/>
      <c r="D343" s="18"/>
      <c r="E343" s="21"/>
      <c r="F343" s="18"/>
    </row>
    <row r="344" spans="3:6" x14ac:dyDescent="0.2">
      <c r="C344" s="18"/>
      <c r="D344" s="18"/>
      <c r="E344" s="21"/>
      <c r="F344" s="18"/>
    </row>
    <row r="345" spans="3:6" x14ac:dyDescent="0.2">
      <c r="C345" s="18"/>
      <c r="D345" s="18"/>
      <c r="E345" s="21"/>
      <c r="F345" s="18"/>
    </row>
    <row r="346" spans="3:6" x14ac:dyDescent="0.2">
      <c r="C346" s="18"/>
      <c r="D346" s="18"/>
      <c r="E346" s="21"/>
      <c r="F346" s="18"/>
    </row>
    <row r="347" spans="3:6" x14ac:dyDescent="0.2">
      <c r="C347" s="18"/>
      <c r="D347" s="18"/>
      <c r="E347" s="21"/>
      <c r="F347" s="18"/>
    </row>
    <row r="348" spans="3:6" x14ac:dyDescent="0.2">
      <c r="C348" s="18"/>
      <c r="D348" s="18"/>
      <c r="E348" s="21"/>
      <c r="F348" s="18"/>
    </row>
    <row r="349" spans="3:6" x14ac:dyDescent="0.2">
      <c r="C349" s="18"/>
      <c r="D349" s="18"/>
      <c r="E349" s="21"/>
      <c r="F349" s="18"/>
    </row>
    <row r="350" spans="3:6" x14ac:dyDescent="0.2">
      <c r="C350" s="18"/>
      <c r="D350" s="18"/>
      <c r="E350" s="21"/>
      <c r="F350" s="18"/>
    </row>
    <row r="351" spans="3:6" x14ac:dyDescent="0.2">
      <c r="C351" s="18"/>
      <c r="D351" s="18"/>
      <c r="E351" s="21"/>
      <c r="F351" s="18"/>
    </row>
    <row r="352" spans="3:6" x14ac:dyDescent="0.2">
      <c r="C352" s="18"/>
      <c r="D352" s="18"/>
      <c r="E352" s="21"/>
      <c r="F352" s="18"/>
    </row>
    <row r="353" spans="3:6" x14ac:dyDescent="0.2">
      <c r="C353" s="18"/>
      <c r="D353" s="18"/>
      <c r="E353" s="21"/>
      <c r="F353" s="18"/>
    </row>
    <row r="354" spans="3:6" x14ac:dyDescent="0.2">
      <c r="C354" s="18"/>
      <c r="D354" s="18"/>
      <c r="E354" s="21"/>
      <c r="F354" s="18"/>
    </row>
    <row r="355" spans="3:6" x14ac:dyDescent="0.2">
      <c r="C355" s="18"/>
      <c r="D355" s="18"/>
      <c r="E355" s="21"/>
      <c r="F355" s="18"/>
    </row>
    <row r="356" spans="3:6" x14ac:dyDescent="0.2">
      <c r="C356" s="18"/>
      <c r="D356" s="18"/>
      <c r="E356" s="21"/>
      <c r="F356" s="18"/>
    </row>
    <row r="357" spans="3:6" x14ac:dyDescent="0.2">
      <c r="C357" s="18"/>
      <c r="D357" s="18"/>
      <c r="E357" s="21"/>
      <c r="F357" s="18"/>
    </row>
    <row r="358" spans="3:6" x14ac:dyDescent="0.2">
      <c r="C358" s="18"/>
      <c r="D358" s="18"/>
      <c r="E358" s="21"/>
      <c r="F358" s="18"/>
    </row>
    <row r="359" spans="3:6" x14ac:dyDescent="0.2">
      <c r="C359" s="18"/>
      <c r="D359" s="18"/>
      <c r="E359" s="21"/>
      <c r="F359" s="18"/>
    </row>
    <row r="360" spans="3:6" x14ac:dyDescent="0.2">
      <c r="C360" s="18"/>
      <c r="D360" s="18"/>
      <c r="E360" s="21"/>
      <c r="F360" s="18"/>
    </row>
    <row r="361" spans="3:6" x14ac:dyDescent="0.2">
      <c r="C361" s="18"/>
      <c r="D361" s="18"/>
      <c r="E361" s="21"/>
      <c r="F361" s="18"/>
    </row>
    <row r="362" spans="3:6" x14ac:dyDescent="0.2">
      <c r="C362" s="18"/>
      <c r="D362" s="18"/>
      <c r="E362" s="21"/>
      <c r="F362" s="18"/>
    </row>
    <row r="363" spans="3:6" x14ac:dyDescent="0.2">
      <c r="C363" s="18"/>
      <c r="D363" s="18"/>
      <c r="E363" s="21"/>
      <c r="F363" s="18"/>
    </row>
    <row r="364" spans="3:6" x14ac:dyDescent="0.2">
      <c r="C364" s="18"/>
      <c r="D364" s="18"/>
      <c r="E364" s="21"/>
      <c r="F364" s="18"/>
    </row>
    <row r="365" spans="3:6" x14ac:dyDescent="0.2">
      <c r="C365" s="18"/>
      <c r="D365" s="18"/>
      <c r="E365" s="21"/>
      <c r="F365" s="18"/>
    </row>
    <row r="366" spans="3:6" x14ac:dyDescent="0.2">
      <c r="C366" s="18"/>
      <c r="D366" s="18"/>
      <c r="E366" s="21"/>
      <c r="F366" s="18"/>
    </row>
    <row r="367" spans="3:6" x14ac:dyDescent="0.2">
      <c r="C367" s="18"/>
      <c r="D367" s="18"/>
      <c r="E367" s="21"/>
      <c r="F367" s="18"/>
    </row>
    <row r="368" spans="3:6" x14ac:dyDescent="0.2">
      <c r="C368" s="18"/>
      <c r="D368" s="18"/>
      <c r="E368" s="21"/>
      <c r="F368" s="18"/>
    </row>
    <row r="369" spans="3:6" x14ac:dyDescent="0.2">
      <c r="C369" s="18"/>
      <c r="D369" s="18"/>
      <c r="E369" s="21"/>
      <c r="F369" s="18"/>
    </row>
    <row r="370" spans="3:6" x14ac:dyDescent="0.2">
      <c r="C370" s="18"/>
      <c r="D370" s="18"/>
      <c r="E370" s="21"/>
      <c r="F370" s="18"/>
    </row>
    <row r="371" spans="3:6" x14ac:dyDescent="0.2">
      <c r="C371" s="18"/>
      <c r="D371" s="18"/>
      <c r="E371" s="21"/>
      <c r="F371" s="18"/>
    </row>
    <row r="372" spans="3:6" x14ac:dyDescent="0.2">
      <c r="C372" s="18"/>
      <c r="D372" s="18"/>
      <c r="E372" s="21"/>
      <c r="F372" s="18"/>
    </row>
    <row r="373" spans="3:6" x14ac:dyDescent="0.2">
      <c r="C373" s="18"/>
      <c r="D373" s="18"/>
      <c r="E373" s="21"/>
      <c r="F373" s="18"/>
    </row>
    <row r="374" spans="3:6" x14ac:dyDescent="0.2">
      <c r="C374" s="18"/>
      <c r="D374" s="18"/>
      <c r="E374" s="21"/>
      <c r="F374" s="18"/>
    </row>
    <row r="375" spans="3:6" x14ac:dyDescent="0.2">
      <c r="C375" s="18"/>
      <c r="D375" s="18"/>
      <c r="E375" s="21"/>
      <c r="F375" s="18"/>
    </row>
    <row r="376" spans="3:6" x14ac:dyDescent="0.2">
      <c r="C376" s="18"/>
      <c r="D376" s="18"/>
      <c r="E376" s="21"/>
      <c r="F376" s="18"/>
    </row>
    <row r="377" spans="3:6" x14ac:dyDescent="0.2">
      <c r="C377" s="18"/>
      <c r="D377" s="18"/>
      <c r="E377" s="21"/>
      <c r="F377" s="18"/>
    </row>
    <row r="378" spans="3:6" x14ac:dyDescent="0.2">
      <c r="C378" s="18"/>
      <c r="D378" s="18"/>
      <c r="E378" s="21"/>
      <c r="F378" s="18"/>
    </row>
    <row r="379" spans="3:6" x14ac:dyDescent="0.2">
      <c r="C379" s="18"/>
      <c r="D379" s="18"/>
      <c r="E379" s="21"/>
      <c r="F379" s="18"/>
    </row>
    <row r="380" spans="3:6" x14ac:dyDescent="0.2">
      <c r="C380" s="18"/>
      <c r="D380" s="18"/>
      <c r="E380" s="21"/>
      <c r="F380" s="18"/>
    </row>
    <row r="381" spans="3:6" x14ac:dyDescent="0.2">
      <c r="C381" s="18"/>
      <c r="D381" s="18"/>
      <c r="E381" s="21"/>
      <c r="F381" s="18"/>
    </row>
    <row r="382" spans="3:6" x14ac:dyDescent="0.2">
      <c r="C382" s="18"/>
      <c r="D382" s="18"/>
      <c r="E382" s="21"/>
      <c r="F382" s="18"/>
    </row>
    <row r="383" spans="3:6" x14ac:dyDescent="0.2">
      <c r="C383" s="18"/>
      <c r="D383" s="18"/>
      <c r="E383" s="21"/>
      <c r="F383" s="18"/>
    </row>
    <row r="384" spans="3:6" x14ac:dyDescent="0.2">
      <c r="C384" s="18"/>
      <c r="D384" s="18"/>
      <c r="E384" s="21"/>
      <c r="F384" s="18"/>
    </row>
    <row r="385" spans="3:6" x14ac:dyDescent="0.2">
      <c r="C385" s="18"/>
      <c r="D385" s="18"/>
      <c r="E385" s="21"/>
      <c r="F385" s="18"/>
    </row>
    <row r="386" spans="3:6" x14ac:dyDescent="0.2">
      <c r="C386" s="18"/>
      <c r="D386" s="18"/>
      <c r="E386" s="21"/>
      <c r="F386" s="18"/>
    </row>
    <row r="387" spans="3:6" x14ac:dyDescent="0.2">
      <c r="C387" s="18"/>
      <c r="D387" s="18"/>
      <c r="E387" s="21"/>
      <c r="F387" s="18"/>
    </row>
    <row r="388" spans="3:6" x14ac:dyDescent="0.2">
      <c r="C388" s="18"/>
      <c r="D388" s="18"/>
      <c r="E388" s="21"/>
      <c r="F388" s="18"/>
    </row>
    <row r="389" spans="3:6" x14ac:dyDescent="0.2">
      <c r="C389" s="18"/>
      <c r="D389" s="18"/>
      <c r="E389" s="21"/>
      <c r="F389" s="18"/>
    </row>
    <row r="390" spans="3:6" x14ac:dyDescent="0.2">
      <c r="C390" s="18"/>
      <c r="D390" s="18"/>
      <c r="E390" s="21"/>
      <c r="F390" s="18"/>
    </row>
    <row r="391" spans="3:6" x14ac:dyDescent="0.2">
      <c r="C391" s="18"/>
      <c r="D391" s="18"/>
      <c r="E391" s="21"/>
      <c r="F391" s="18"/>
    </row>
    <row r="392" spans="3:6" x14ac:dyDescent="0.2">
      <c r="C392" s="18"/>
      <c r="D392" s="18"/>
      <c r="E392" s="21"/>
      <c r="F392" s="18"/>
    </row>
    <row r="393" spans="3:6" x14ac:dyDescent="0.2">
      <c r="C393" s="18"/>
      <c r="D393" s="18"/>
      <c r="E393" s="21"/>
      <c r="F393" s="18"/>
    </row>
    <row r="394" spans="3:6" x14ac:dyDescent="0.2">
      <c r="C394" s="18"/>
      <c r="D394" s="18"/>
      <c r="E394" s="21"/>
      <c r="F394" s="18"/>
    </row>
    <row r="395" spans="3:6" x14ac:dyDescent="0.2">
      <c r="C395" s="18"/>
      <c r="D395" s="18"/>
      <c r="E395" s="21"/>
      <c r="F395" s="18"/>
    </row>
    <row r="396" spans="3:6" x14ac:dyDescent="0.2">
      <c r="C396" s="18"/>
      <c r="D396" s="18"/>
      <c r="E396" s="21"/>
      <c r="F396" s="18"/>
    </row>
    <row r="397" spans="3:6" x14ac:dyDescent="0.2">
      <c r="C397" s="18"/>
      <c r="D397" s="18"/>
      <c r="E397" s="21"/>
      <c r="F397" s="18"/>
    </row>
    <row r="398" spans="3:6" x14ac:dyDescent="0.2">
      <c r="C398" s="18"/>
      <c r="D398" s="18"/>
      <c r="E398" s="21"/>
      <c r="F398" s="18"/>
    </row>
    <row r="399" spans="3:6" x14ac:dyDescent="0.2">
      <c r="C399" s="18"/>
      <c r="D399" s="18"/>
      <c r="E399" s="21"/>
      <c r="F399" s="18"/>
    </row>
    <row r="400" spans="3:6" x14ac:dyDescent="0.2">
      <c r="C400" s="18"/>
      <c r="D400" s="18"/>
      <c r="E400" s="21"/>
      <c r="F400" s="18"/>
    </row>
    <row r="401" spans="3:6" x14ac:dyDescent="0.2">
      <c r="C401" s="18"/>
      <c r="D401" s="18"/>
      <c r="E401" s="21"/>
      <c r="F401" s="18"/>
    </row>
    <row r="402" spans="3:6" x14ac:dyDescent="0.2">
      <c r="C402" s="18"/>
      <c r="D402" s="18"/>
      <c r="E402" s="21"/>
      <c r="F402" s="18"/>
    </row>
    <row r="403" spans="3:6" x14ac:dyDescent="0.2">
      <c r="C403" s="18"/>
      <c r="D403" s="18"/>
      <c r="E403" s="21"/>
      <c r="F403" s="18"/>
    </row>
    <row r="404" spans="3:6" x14ac:dyDescent="0.2">
      <c r="C404" s="18"/>
      <c r="D404" s="18"/>
      <c r="E404" s="21"/>
      <c r="F404" s="18"/>
    </row>
    <row r="405" spans="3:6" x14ac:dyDescent="0.2">
      <c r="C405" s="18"/>
      <c r="D405" s="18"/>
      <c r="E405" s="21"/>
      <c r="F405" s="18"/>
    </row>
    <row r="406" spans="3:6" x14ac:dyDescent="0.2">
      <c r="C406" s="18"/>
      <c r="D406" s="18"/>
      <c r="E406" s="21"/>
      <c r="F406" s="18"/>
    </row>
    <row r="407" spans="3:6" x14ac:dyDescent="0.2">
      <c r="C407" s="18"/>
      <c r="D407" s="18"/>
      <c r="E407" s="21"/>
      <c r="F407" s="18"/>
    </row>
    <row r="408" spans="3:6" x14ac:dyDescent="0.2">
      <c r="C408" s="18"/>
      <c r="D408" s="18"/>
      <c r="E408" s="21"/>
      <c r="F408" s="18"/>
    </row>
    <row r="409" spans="3:6" x14ac:dyDescent="0.2">
      <c r="C409" s="18"/>
      <c r="D409" s="18"/>
      <c r="E409" s="21"/>
      <c r="F409" s="18"/>
    </row>
    <row r="410" spans="3:6" x14ac:dyDescent="0.2">
      <c r="C410" s="18"/>
      <c r="D410" s="18"/>
      <c r="E410" s="21"/>
      <c r="F410" s="18"/>
    </row>
    <row r="411" spans="3:6" x14ac:dyDescent="0.2">
      <c r="C411" s="18"/>
      <c r="D411" s="18"/>
      <c r="E411" s="21"/>
      <c r="F411" s="18"/>
    </row>
    <row r="412" spans="3:6" x14ac:dyDescent="0.2">
      <c r="C412" s="18"/>
      <c r="D412" s="18"/>
      <c r="E412" s="21"/>
      <c r="F412" s="18"/>
    </row>
    <row r="413" spans="3:6" x14ac:dyDescent="0.2">
      <c r="C413" s="18"/>
      <c r="D413" s="18"/>
      <c r="E413" s="21"/>
      <c r="F413" s="18"/>
    </row>
    <row r="414" spans="3:6" x14ac:dyDescent="0.2">
      <c r="C414" s="18"/>
      <c r="D414" s="18"/>
      <c r="E414" s="21"/>
      <c r="F414" s="18"/>
    </row>
    <row r="415" spans="3:6" x14ac:dyDescent="0.2">
      <c r="C415" s="18"/>
      <c r="D415" s="18"/>
      <c r="E415" s="21"/>
      <c r="F415" s="18"/>
    </row>
    <row r="416" spans="3:6" x14ac:dyDescent="0.2">
      <c r="C416" s="18"/>
      <c r="D416" s="18"/>
      <c r="E416" s="21"/>
      <c r="F416" s="18"/>
    </row>
  </sheetData>
  <mergeCells count="6">
    <mergeCell ref="A2:G2"/>
    <mergeCell ref="A4:A5"/>
    <mergeCell ref="B4:B5"/>
    <mergeCell ref="C4:C5"/>
    <mergeCell ref="D4:E4"/>
    <mergeCell ref="F4:G4"/>
  </mergeCells>
  <pageMargins left="0.70866141732283472" right="0.31496062992125984" top="0.74803149606299213" bottom="0.74803149606299213" header="0.31496062992125984" footer="0.31496062992125984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МБТ рубли</vt:lpstr>
      <vt:lpstr>МБТ тыс.руб.</vt:lpstr>
      <vt:lpstr>МБТсокращен тыс.руб.</vt:lpstr>
      <vt:lpstr>'МБТ рубли'!Область_печати</vt:lpstr>
      <vt:lpstr>'МБТ тыс.руб.'!Область_печати</vt:lpstr>
      <vt:lpstr>'МБТсокращен тыс.руб.'!Область_печати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Агаркова ОН</cp:lastModifiedBy>
  <cp:lastPrinted>2025-11-01T14:42:00Z</cp:lastPrinted>
  <dcterms:created xsi:type="dcterms:W3CDTF">2019-11-05T08:44:32Z</dcterms:created>
  <dcterms:modified xsi:type="dcterms:W3CDTF">2025-11-13T13:20:36Z</dcterms:modified>
</cp:coreProperties>
</file>